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0 REPKA\ЗШ\ЗШ 2025-26\"/>
    </mc:Choice>
  </mc:AlternateContent>
  <bookViews>
    <workbookView xWindow="0" yWindow="0" windowWidth="23040" windowHeight="9384" activeTab="4"/>
  </bookViews>
  <sheets>
    <sheet name="2-6 кл" sheetId="6" r:id="rId1"/>
    <sheet name="7 кл" sheetId="1" r:id="rId2"/>
    <sheet name="8 кл" sheetId="2" r:id="rId3"/>
    <sheet name="9 кл" sheetId="3" r:id="rId4"/>
    <sheet name="10 кл" sheetId="4" r:id="rId5"/>
    <sheet name="11 кл" sheetId="5" r:id="rId6"/>
  </sheets>
  <calcPr calcId="152511"/>
</workbook>
</file>

<file path=xl/calcChain.xml><?xml version="1.0" encoding="utf-8"?>
<calcChain xmlns="http://schemas.openxmlformats.org/spreadsheetml/2006/main">
  <c r="U30" i="3" l="1"/>
  <c r="U28" i="3"/>
  <c r="U26" i="3"/>
  <c r="U24" i="3"/>
  <c r="U23" i="3"/>
  <c r="U19" i="3"/>
  <c r="U43" i="3"/>
  <c r="U42" i="3"/>
  <c r="U40" i="3"/>
  <c r="U39" i="3"/>
  <c r="U48" i="3"/>
  <c r="L35" i="1" l="1"/>
  <c r="L34" i="1"/>
  <c r="L33" i="1"/>
  <c r="L32" i="1"/>
  <c r="L30" i="1"/>
  <c r="L29" i="1"/>
  <c r="L25" i="1"/>
  <c r="L26" i="1"/>
  <c r="W6" i="1" l="1"/>
  <c r="W35" i="1"/>
  <c r="W34" i="1"/>
  <c r="W33" i="1"/>
  <c r="W30" i="1"/>
  <c r="W29" i="1"/>
  <c r="W32" i="1"/>
  <c r="W25" i="1"/>
  <c r="W26" i="1"/>
  <c r="Q5" i="4" l="1"/>
  <c r="Q14" i="4"/>
  <c r="Q11" i="4"/>
  <c r="Q9" i="4"/>
  <c r="Q13" i="4"/>
  <c r="Q7" i="4"/>
  <c r="Q12" i="4"/>
  <c r="Q6" i="4"/>
  <c r="Q10" i="4"/>
  <c r="Q8" i="4"/>
  <c r="Q4" i="4"/>
  <c r="Q3" i="4"/>
  <c r="Q15" i="4"/>
  <c r="S6" i="5"/>
  <c r="S4" i="5"/>
  <c r="S3" i="5"/>
  <c r="S5" i="5"/>
  <c r="W23" i="2" l="1"/>
  <c r="V23" i="2"/>
  <c r="U23" i="2"/>
  <c r="S23" i="2"/>
  <c r="G23" i="2"/>
  <c r="N23" i="2" s="1"/>
  <c r="Y23" i="2" s="1"/>
  <c r="T23" i="2" l="1"/>
  <c r="X23" i="2" s="1"/>
  <c r="O23" i="2"/>
  <c r="S13" i="1" l="1"/>
  <c r="S6" i="1"/>
  <c r="S17" i="1"/>
  <c r="S28" i="1"/>
  <c r="S24" i="1"/>
  <c r="S14" i="1"/>
  <c r="S9" i="1"/>
  <c r="S16" i="1"/>
  <c r="S10" i="1"/>
  <c r="S18" i="1"/>
  <c r="S4" i="1"/>
  <c r="S5" i="1"/>
  <c r="S11" i="1"/>
  <c r="S12" i="1"/>
  <c r="S8" i="1"/>
  <c r="S19" i="1"/>
  <c r="S27" i="1"/>
  <c r="S7" i="1"/>
  <c r="S15" i="1"/>
  <c r="S23" i="1"/>
  <c r="S20" i="1"/>
  <c r="S22" i="1"/>
  <c r="S3" i="1"/>
  <c r="S21" i="1"/>
  <c r="S25" i="1"/>
  <c r="S34" i="1"/>
  <c r="S33" i="1"/>
  <c r="S35" i="1"/>
  <c r="S30" i="1"/>
  <c r="S26" i="1"/>
  <c r="S29" i="1"/>
  <c r="S32" i="1"/>
  <c r="S31" i="1"/>
  <c r="L41" i="2" l="1"/>
  <c r="W41" i="2" l="1"/>
  <c r="V41" i="2"/>
  <c r="U41" i="2"/>
  <c r="T41" i="2"/>
  <c r="S41" i="2"/>
  <c r="O41" i="2"/>
  <c r="N41" i="2"/>
  <c r="Y41" i="2" s="1"/>
  <c r="U14" i="2"/>
  <c r="U24" i="2"/>
  <c r="U6" i="2"/>
  <c r="U15" i="2"/>
  <c r="U35" i="2"/>
  <c r="U17" i="2"/>
  <c r="U16" i="2"/>
  <c r="U29" i="2"/>
  <c r="U3" i="2"/>
  <c r="U34" i="2"/>
  <c r="U22" i="2"/>
  <c r="U12" i="2"/>
  <c r="U5" i="2"/>
  <c r="U21" i="2"/>
  <c r="U18" i="2"/>
  <c r="U28" i="2"/>
  <c r="U13" i="2"/>
  <c r="U27" i="2"/>
  <c r="U10" i="2"/>
  <c r="U9" i="2"/>
  <c r="U36" i="2"/>
  <c r="U19" i="2"/>
  <c r="U25" i="2"/>
  <c r="U8" i="2"/>
  <c r="U11" i="2"/>
  <c r="U20" i="2"/>
  <c r="U26" i="2"/>
  <c r="U4" i="2"/>
  <c r="U7" i="2"/>
  <c r="U30" i="2"/>
  <c r="U31" i="2"/>
  <c r="U40" i="2"/>
  <c r="U32" i="2"/>
  <c r="U42" i="2"/>
  <c r="U39" i="2"/>
  <c r="U37" i="2"/>
  <c r="U38" i="2"/>
  <c r="U33" i="2"/>
  <c r="X41" i="2" l="1"/>
  <c r="W33" i="2"/>
  <c r="V33" i="2"/>
  <c r="T33" i="2"/>
  <c r="S33" i="2"/>
  <c r="O33" i="2"/>
  <c r="N33" i="2"/>
  <c r="Y33" i="2" s="1"/>
  <c r="J31" i="1"/>
  <c r="L31" i="1" s="1"/>
  <c r="W31" i="1" s="1"/>
  <c r="X33" i="2" l="1"/>
  <c r="U31" i="1"/>
  <c r="T31" i="1"/>
  <c r="R31" i="1"/>
  <c r="Q31" i="1"/>
  <c r="M31" i="1"/>
  <c r="V31" i="1" l="1"/>
  <c r="X29" i="3"/>
  <c r="W29" i="3"/>
  <c r="V29" i="3"/>
  <c r="T29" i="3"/>
  <c r="H29" i="3"/>
  <c r="U29" i="3" s="1"/>
  <c r="Y29" i="3" l="1"/>
  <c r="P29" i="3"/>
  <c r="O29" i="3"/>
  <c r="Z29" i="3" s="1"/>
  <c r="R5" i="4" l="1"/>
  <c r="R14" i="4"/>
  <c r="R11" i="4"/>
  <c r="R9" i="4"/>
  <c r="R13" i="4"/>
  <c r="R7" i="4"/>
  <c r="R12" i="4"/>
  <c r="R6" i="4"/>
  <c r="R10" i="4"/>
  <c r="R8" i="4"/>
  <c r="R4" i="4"/>
  <c r="R3" i="4"/>
  <c r="R15" i="4"/>
  <c r="L26" i="2" l="1"/>
  <c r="G31" i="2" l="1"/>
  <c r="M19" i="3" l="1"/>
  <c r="L5" i="5" l="1"/>
  <c r="V5" i="5" s="1"/>
  <c r="V3" i="5"/>
  <c r="V4" i="5"/>
  <c r="V6" i="5"/>
  <c r="T5" i="4"/>
  <c r="T11" i="4"/>
  <c r="T13" i="4"/>
  <c r="T7" i="4"/>
  <c r="T12" i="4"/>
  <c r="T6" i="4"/>
  <c r="T10" i="4"/>
  <c r="T8" i="4"/>
  <c r="T15" i="4"/>
  <c r="J3" i="4"/>
  <c r="T3" i="4" s="1"/>
  <c r="J4" i="4"/>
  <c r="T4" i="4" s="1"/>
  <c r="J14" i="4"/>
  <c r="T14" i="4" s="1"/>
  <c r="M12" i="3"/>
  <c r="W12" i="3" s="1"/>
  <c r="M26" i="3"/>
  <c r="W26" i="3" s="1"/>
  <c r="M42" i="3"/>
  <c r="W42" i="3" s="1"/>
  <c r="M3" i="3"/>
  <c r="W3" i="3" s="1"/>
  <c r="M44" i="3"/>
  <c r="W44" i="3" s="1"/>
  <c r="M5" i="3"/>
  <c r="W5" i="3" s="1"/>
  <c r="M37" i="3"/>
  <c r="W37" i="3" s="1"/>
  <c r="M39" i="3"/>
  <c r="W39" i="3" s="1"/>
  <c r="M11" i="3"/>
  <c r="W11" i="3" s="1"/>
  <c r="M6" i="3"/>
  <c r="Z6" i="3" s="1"/>
  <c r="M10" i="3"/>
  <c r="W10" i="3" s="1"/>
  <c r="M28" i="3"/>
  <c r="W28" i="3" s="1"/>
  <c r="M9" i="3"/>
  <c r="W9" i="3" s="1"/>
  <c r="M4" i="3"/>
  <c r="M36" i="3"/>
  <c r="Z36" i="3" s="1"/>
  <c r="W47" i="3"/>
  <c r="W38" i="3"/>
  <c r="W17" i="3"/>
  <c r="W45" i="3"/>
  <c r="W20" i="3"/>
  <c r="W13" i="3"/>
  <c r="W16" i="3"/>
  <c r="W33" i="3"/>
  <c r="W25" i="3"/>
  <c r="W22" i="3"/>
  <c r="W32" i="3"/>
  <c r="W31" i="3"/>
  <c r="W41" i="3"/>
  <c r="W35" i="3"/>
  <c r="W19" i="3"/>
  <c r="W15" i="3"/>
  <c r="W14" i="3"/>
  <c r="W7" i="3"/>
  <c r="W34" i="3"/>
  <c r="W27" i="3"/>
  <c r="W18" i="3"/>
  <c r="W40" i="3"/>
  <c r="W43" i="3"/>
  <c r="W21" i="3"/>
  <c r="W46" i="3"/>
  <c r="W48" i="3"/>
  <c r="T34" i="1"/>
  <c r="T33" i="1"/>
  <c r="T35" i="1"/>
  <c r="T30" i="1"/>
  <c r="T26" i="1"/>
  <c r="T29" i="1"/>
  <c r="T32" i="1"/>
  <c r="T17" i="1"/>
  <c r="T28" i="1"/>
  <c r="T16" i="1"/>
  <c r="T10" i="1"/>
  <c r="T12" i="1"/>
  <c r="T27" i="1"/>
  <c r="T20" i="1"/>
  <c r="T21" i="1"/>
  <c r="J19" i="1"/>
  <c r="T19" i="1" s="1"/>
  <c r="J14" i="1"/>
  <c r="T14" i="1" s="1"/>
  <c r="J9" i="1"/>
  <c r="T25" i="1"/>
  <c r="L6" i="2"/>
  <c r="V6" i="2" s="1"/>
  <c r="L29" i="2"/>
  <c r="V29" i="2" s="1"/>
  <c r="L28" i="2"/>
  <c r="V28" i="2" s="1"/>
  <c r="L27" i="2"/>
  <c r="V27" i="2" s="1"/>
  <c r="L9" i="2"/>
  <c r="V9" i="2" s="1"/>
  <c r="L19" i="2"/>
  <c r="V19" i="2" s="1"/>
  <c r="L20" i="2"/>
  <c r="V20" i="2" s="1"/>
  <c r="V14" i="2"/>
  <c r="V24" i="2"/>
  <c r="V15" i="2"/>
  <c r="V35" i="2"/>
  <c r="V17" i="2"/>
  <c r="V12" i="2"/>
  <c r="V5" i="2"/>
  <c r="V21" i="2"/>
  <c r="V13" i="2"/>
  <c r="V10" i="2"/>
  <c r="V36" i="2"/>
  <c r="V25" i="2"/>
  <c r="V26" i="2"/>
  <c r="V30" i="2"/>
  <c r="V31" i="2"/>
  <c r="V40" i="2"/>
  <c r="V32" i="2"/>
  <c r="V42" i="2"/>
  <c r="V39" i="2"/>
  <c r="V37" i="2"/>
  <c r="V38" i="2"/>
  <c r="J13" i="1"/>
  <c r="T13" i="1" s="1"/>
  <c r="J18" i="1"/>
  <c r="T18" i="1" s="1"/>
  <c r="J15" i="1"/>
  <c r="T15" i="1" s="1"/>
  <c r="W4" i="3" l="1"/>
  <c r="Z4" i="3"/>
  <c r="W36" i="3"/>
  <c r="W6" i="3"/>
  <c r="T9" i="1"/>
  <c r="W9" i="1"/>
  <c r="H5" i="5" l="1"/>
  <c r="S5" i="4" l="1"/>
  <c r="S14" i="4"/>
  <c r="S11" i="4"/>
  <c r="S9" i="4"/>
  <c r="S13" i="4"/>
  <c r="S7" i="4"/>
  <c r="S12" i="4"/>
  <c r="S6" i="4"/>
  <c r="S10" i="4"/>
  <c r="S8" i="4"/>
  <c r="S3" i="4"/>
  <c r="S4" i="4"/>
  <c r="S15" i="4"/>
  <c r="Q34" i="1"/>
  <c r="Q33" i="1"/>
  <c r="Q35" i="1"/>
  <c r="Q30" i="1"/>
  <c r="Q26" i="1"/>
  <c r="Q29" i="1"/>
  <c r="Q32" i="1"/>
  <c r="Q13" i="1"/>
  <c r="Q6" i="1"/>
  <c r="Q17" i="1"/>
  <c r="Q28" i="1"/>
  <c r="Q24" i="1"/>
  <c r="Q14" i="1"/>
  <c r="Q9" i="1"/>
  <c r="Q16" i="1"/>
  <c r="Q10" i="1"/>
  <c r="Q18" i="1"/>
  <c r="Q4" i="1"/>
  <c r="Q5" i="1"/>
  <c r="Q11" i="1"/>
  <c r="Q12" i="1"/>
  <c r="Q8" i="1"/>
  <c r="Q19" i="1"/>
  <c r="Q27" i="1"/>
  <c r="Q7" i="1"/>
  <c r="Q15" i="1"/>
  <c r="Q23" i="1"/>
  <c r="Q20" i="1"/>
  <c r="Q22" i="1"/>
  <c r="Q3" i="1"/>
  <c r="Q21" i="1"/>
  <c r="Q25" i="1"/>
  <c r="V8" i="3" l="1"/>
  <c r="V47" i="3"/>
  <c r="V38" i="3"/>
  <c r="V3" i="3"/>
  <c r="V44" i="3"/>
  <c r="V17" i="3"/>
  <c r="V5" i="3"/>
  <c r="V37" i="3"/>
  <c r="V45" i="3"/>
  <c r="V20" i="3"/>
  <c r="V39" i="3"/>
  <c r="V11" i="3"/>
  <c r="V13" i="3"/>
  <c r="V16" i="3"/>
  <c r="V33" i="3"/>
  <c r="V6" i="3"/>
  <c r="V25" i="3"/>
  <c r="V23" i="3"/>
  <c r="V10" i="3"/>
  <c r="V22" i="3"/>
  <c r="V32" i="3"/>
  <c r="V28" i="3"/>
  <c r="V31" i="3"/>
  <c r="V41" i="3"/>
  <c r="V9" i="3"/>
  <c r="V35" i="3"/>
  <c r="V19" i="3"/>
  <c r="V15" i="3"/>
  <c r="V4" i="3"/>
  <c r="V14" i="3"/>
  <c r="V30" i="3"/>
  <c r="V7" i="3"/>
  <c r="V34" i="3"/>
  <c r="V27" i="3"/>
  <c r="V36" i="3"/>
  <c r="V18" i="3"/>
  <c r="V24" i="3"/>
  <c r="V40" i="3"/>
  <c r="V43" i="3"/>
  <c r="V12" i="3"/>
  <c r="V21" i="3"/>
  <c r="V26" i="3"/>
  <c r="V46" i="3"/>
  <c r="V48" i="3"/>
  <c r="V42" i="3"/>
  <c r="H12" i="3" l="1"/>
  <c r="U12" i="3" s="1"/>
  <c r="H21" i="3"/>
  <c r="U21" i="3" s="1"/>
  <c r="H46" i="3"/>
  <c r="U46" i="3" s="1"/>
  <c r="H8" i="3"/>
  <c r="U8" i="3" s="1"/>
  <c r="H47" i="3"/>
  <c r="U47" i="3" s="1"/>
  <c r="H38" i="3"/>
  <c r="U38" i="3" s="1"/>
  <c r="H3" i="3"/>
  <c r="U3" i="3" s="1"/>
  <c r="H44" i="3"/>
  <c r="H17" i="3"/>
  <c r="U17" i="3" s="1"/>
  <c r="H5" i="3"/>
  <c r="H37" i="3"/>
  <c r="H45" i="3"/>
  <c r="U45" i="3" s="1"/>
  <c r="H20" i="3"/>
  <c r="U20" i="3" s="1"/>
  <c r="H11" i="3"/>
  <c r="H7" i="3"/>
  <c r="U7" i="3" s="1"/>
  <c r="T30" i="2"/>
  <c r="T40" i="2"/>
  <c r="T32" i="2"/>
  <c r="T42" i="2"/>
  <c r="T39" i="2"/>
  <c r="T38" i="2"/>
  <c r="G37" i="2"/>
  <c r="T37" i="2" s="1"/>
  <c r="Z11" i="3" l="1"/>
  <c r="U11" i="3"/>
  <c r="Z44" i="3"/>
  <c r="U44" i="3"/>
  <c r="Z37" i="3"/>
  <c r="U37" i="3"/>
  <c r="Z5" i="3"/>
  <c r="U5" i="3"/>
  <c r="Z12" i="3"/>
  <c r="Z3" i="3"/>
  <c r="Z7" i="3"/>
  <c r="G14" i="2"/>
  <c r="T14" i="2" s="1"/>
  <c r="G24" i="2"/>
  <c r="T24" i="2" s="1"/>
  <c r="G6" i="2"/>
  <c r="T6" i="2" s="1"/>
  <c r="G29" i="2"/>
  <c r="T29" i="2" s="1"/>
  <c r="G22" i="2"/>
  <c r="T22" i="2" s="1"/>
  <c r="G5" i="2"/>
  <c r="T5" i="2" s="1"/>
  <c r="G18" i="2"/>
  <c r="T18" i="2" s="1"/>
  <c r="G36" i="2"/>
  <c r="T36" i="2" s="1"/>
  <c r="G7" i="2"/>
  <c r="T7" i="2" s="1"/>
  <c r="A53" i="6" l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4" i="6"/>
  <c r="A5" i="6" s="1"/>
  <c r="A6" i="6" s="1"/>
  <c r="A7" i="6" s="1"/>
  <c r="A8" i="6" s="1"/>
  <c r="W38" i="2"/>
  <c r="S38" i="2"/>
  <c r="U25" i="1"/>
  <c r="R25" i="1"/>
  <c r="M25" i="1"/>
  <c r="U35" i="1"/>
  <c r="R35" i="1"/>
  <c r="M35" i="1"/>
  <c r="U29" i="1"/>
  <c r="R29" i="1"/>
  <c r="M29" i="1"/>
  <c r="U34" i="1"/>
  <c r="R34" i="1"/>
  <c r="M34" i="1"/>
  <c r="V34" i="1" l="1"/>
  <c r="X38" i="2"/>
  <c r="V25" i="1"/>
  <c r="V35" i="1"/>
  <c r="V29" i="1"/>
  <c r="N38" i="2"/>
  <c r="Y38" i="2" s="1"/>
  <c r="O38" i="2"/>
  <c r="U30" i="1" l="1"/>
  <c r="R30" i="1"/>
  <c r="M30" i="1"/>
  <c r="U33" i="1"/>
  <c r="R33" i="1"/>
  <c r="M33" i="1"/>
  <c r="U26" i="1"/>
  <c r="R26" i="1"/>
  <c r="M26" i="1"/>
  <c r="U32" i="1"/>
  <c r="R32" i="1"/>
  <c r="M32" i="1"/>
  <c r="U13" i="1"/>
  <c r="R13" i="1"/>
  <c r="M13" i="1"/>
  <c r="L13" i="1"/>
  <c r="W13" i="1" s="1"/>
  <c r="U6" i="1"/>
  <c r="R6" i="1"/>
  <c r="J6" i="1"/>
  <c r="U17" i="1"/>
  <c r="R17" i="1"/>
  <c r="M17" i="1"/>
  <c r="U28" i="1"/>
  <c r="R28" i="1"/>
  <c r="M28" i="1"/>
  <c r="L28" i="1"/>
  <c r="W28" i="1" s="1"/>
  <c r="U24" i="1"/>
  <c r="R24" i="1"/>
  <c r="J24" i="1"/>
  <c r="T24" i="1" s="1"/>
  <c r="U14" i="1"/>
  <c r="R14" i="1"/>
  <c r="M14" i="1"/>
  <c r="L14" i="1"/>
  <c r="W14" i="1" s="1"/>
  <c r="U9" i="1"/>
  <c r="R9" i="1"/>
  <c r="M9" i="1"/>
  <c r="L9" i="1"/>
  <c r="U16" i="1"/>
  <c r="R16" i="1"/>
  <c r="M16" i="1"/>
  <c r="L16" i="1"/>
  <c r="W16" i="1" s="1"/>
  <c r="U10" i="1"/>
  <c r="R10" i="1"/>
  <c r="U18" i="1"/>
  <c r="R18" i="1"/>
  <c r="M18" i="1"/>
  <c r="L18" i="1"/>
  <c r="W18" i="1" s="1"/>
  <c r="U4" i="1"/>
  <c r="R4" i="1"/>
  <c r="J4" i="1"/>
  <c r="T4" i="1" s="1"/>
  <c r="U5" i="1"/>
  <c r="R5" i="1"/>
  <c r="J5" i="1"/>
  <c r="T5" i="1" s="1"/>
  <c r="U11" i="1"/>
  <c r="R11" i="1"/>
  <c r="J11" i="1"/>
  <c r="U12" i="1"/>
  <c r="R12" i="1"/>
  <c r="M12" i="1"/>
  <c r="L12" i="1"/>
  <c r="W12" i="1" s="1"/>
  <c r="U8" i="1"/>
  <c r="R8" i="1"/>
  <c r="J8" i="1"/>
  <c r="T8" i="1" s="1"/>
  <c r="U19" i="1"/>
  <c r="R19" i="1"/>
  <c r="M19" i="1"/>
  <c r="L19" i="1"/>
  <c r="W19" i="1" s="1"/>
  <c r="U27" i="1"/>
  <c r="R27" i="1"/>
  <c r="M27" i="1"/>
  <c r="L27" i="1"/>
  <c r="W27" i="1" s="1"/>
  <c r="U7" i="1"/>
  <c r="R7" i="1"/>
  <c r="J7" i="1"/>
  <c r="U15" i="1"/>
  <c r="R15" i="1"/>
  <c r="M15" i="1"/>
  <c r="L15" i="1"/>
  <c r="W15" i="1" s="1"/>
  <c r="U23" i="1"/>
  <c r="R23" i="1"/>
  <c r="J23" i="1"/>
  <c r="T23" i="1" s="1"/>
  <c r="U20" i="1"/>
  <c r="R20" i="1"/>
  <c r="M20" i="1"/>
  <c r="U22" i="1"/>
  <c r="R22" i="1"/>
  <c r="U3" i="1"/>
  <c r="R3" i="1"/>
  <c r="J3" i="1"/>
  <c r="T3" i="1" s="1"/>
  <c r="U21" i="1"/>
  <c r="R21" i="1"/>
  <c r="M21" i="1"/>
  <c r="L21" i="1"/>
  <c r="W21" i="1" s="1"/>
  <c r="T28" i="2"/>
  <c r="W39" i="2"/>
  <c r="S39" i="2"/>
  <c r="T31" i="2"/>
  <c r="W37" i="2"/>
  <c r="S37" i="2"/>
  <c r="O37" i="2"/>
  <c r="N37" i="2"/>
  <c r="Y37" i="2" s="1"/>
  <c r="W32" i="2"/>
  <c r="S32" i="2"/>
  <c r="O32" i="2"/>
  <c r="W42" i="2"/>
  <c r="S42" i="2"/>
  <c r="O42" i="2"/>
  <c r="N42" i="2"/>
  <c r="Y42" i="2" s="1"/>
  <c r="W31" i="2"/>
  <c r="S31" i="2"/>
  <c r="O31" i="2"/>
  <c r="N31" i="2"/>
  <c r="Y31" i="2" s="1"/>
  <c r="W30" i="2"/>
  <c r="S30" i="2"/>
  <c r="O30" i="2"/>
  <c r="N30" i="2"/>
  <c r="Y30" i="2" s="1"/>
  <c r="W40" i="2"/>
  <c r="S40" i="2"/>
  <c r="O40" i="2"/>
  <c r="N40" i="2"/>
  <c r="Y40" i="2" s="1"/>
  <c r="W14" i="2"/>
  <c r="S14" i="2"/>
  <c r="O14" i="2"/>
  <c r="N14" i="2"/>
  <c r="Y14" i="2" s="1"/>
  <c r="W24" i="2"/>
  <c r="S24" i="2"/>
  <c r="O24" i="2"/>
  <c r="N24" i="2"/>
  <c r="Y24" i="2" s="1"/>
  <c r="W6" i="2"/>
  <c r="S6" i="2"/>
  <c r="O6" i="2"/>
  <c r="N6" i="2"/>
  <c r="Y6" i="2" s="1"/>
  <c r="W15" i="2"/>
  <c r="S15" i="2"/>
  <c r="G15" i="2"/>
  <c r="W35" i="2"/>
  <c r="S35" i="2"/>
  <c r="G35" i="2"/>
  <c r="W17" i="2"/>
  <c r="S17" i="2"/>
  <c r="G17" i="2"/>
  <c r="T17" i="2" s="1"/>
  <c r="W16" i="2"/>
  <c r="S16" i="2"/>
  <c r="L16" i="2"/>
  <c r="V16" i="2" s="1"/>
  <c r="G16" i="2"/>
  <c r="T16" i="2" s="1"/>
  <c r="W29" i="2"/>
  <c r="S29" i="2"/>
  <c r="O29" i="2"/>
  <c r="N29" i="2"/>
  <c r="Y29" i="2" s="1"/>
  <c r="W3" i="2"/>
  <c r="S3" i="2"/>
  <c r="L3" i="2"/>
  <c r="V3" i="2" s="1"/>
  <c r="G3" i="2"/>
  <c r="T3" i="2" s="1"/>
  <c r="W34" i="2"/>
  <c r="S34" i="2"/>
  <c r="L34" i="2"/>
  <c r="V34" i="2" s="1"/>
  <c r="G34" i="2"/>
  <c r="T34" i="2" s="1"/>
  <c r="W22" i="2"/>
  <c r="S22" i="2"/>
  <c r="L22" i="2"/>
  <c r="W12" i="2"/>
  <c r="S12" i="2"/>
  <c r="G12" i="2"/>
  <c r="T12" i="2" s="1"/>
  <c r="W5" i="2"/>
  <c r="S5" i="2"/>
  <c r="N5" i="2"/>
  <c r="Y5" i="2" s="1"/>
  <c r="W21" i="2"/>
  <c r="S21" i="2"/>
  <c r="G21" i="2"/>
  <c r="T21" i="2" s="1"/>
  <c r="W18" i="2"/>
  <c r="S18" i="2"/>
  <c r="L18" i="2"/>
  <c r="V18" i="2" s="1"/>
  <c r="W28" i="2"/>
  <c r="S28" i="2"/>
  <c r="W13" i="2"/>
  <c r="S13" i="2"/>
  <c r="G13" i="2"/>
  <c r="W27" i="2"/>
  <c r="S27" i="2"/>
  <c r="G27" i="2"/>
  <c r="T27" i="2" s="1"/>
  <c r="W10" i="2"/>
  <c r="S10" i="2"/>
  <c r="G10" i="2"/>
  <c r="T10" i="2" s="1"/>
  <c r="W9" i="2"/>
  <c r="S9" i="2"/>
  <c r="G9" i="2"/>
  <c r="W36" i="2"/>
  <c r="S36" i="2"/>
  <c r="O36" i="2"/>
  <c r="W19" i="2"/>
  <c r="S19" i="2"/>
  <c r="G19" i="2"/>
  <c r="T19" i="2" s="1"/>
  <c r="W25" i="2"/>
  <c r="S25" i="2"/>
  <c r="G25" i="2"/>
  <c r="T25" i="2" s="1"/>
  <c r="W8" i="2"/>
  <c r="S8" i="2"/>
  <c r="L8" i="2"/>
  <c r="T8" i="2"/>
  <c r="W11" i="2"/>
  <c r="S11" i="2"/>
  <c r="L11" i="2"/>
  <c r="V11" i="2" s="1"/>
  <c r="G11" i="2"/>
  <c r="W20" i="2"/>
  <c r="S20" i="2"/>
  <c r="G20" i="2"/>
  <c r="Y20" i="2" s="1"/>
  <c r="W26" i="2"/>
  <c r="S26" i="2"/>
  <c r="T26" i="2"/>
  <c r="W4" i="2"/>
  <c r="S4" i="2"/>
  <c r="L4" i="2"/>
  <c r="V4" i="2" s="1"/>
  <c r="G4" i="2"/>
  <c r="T4" i="2" s="1"/>
  <c r="W7" i="2"/>
  <c r="S7" i="2"/>
  <c r="L7" i="2"/>
  <c r="X12" i="3"/>
  <c r="T12" i="3"/>
  <c r="P12" i="3"/>
  <c r="O12" i="3"/>
  <c r="X48" i="3"/>
  <c r="T48" i="3"/>
  <c r="P48" i="3"/>
  <c r="O48" i="3"/>
  <c r="Z48" i="3" s="1"/>
  <c r="X40" i="3"/>
  <c r="T40" i="3"/>
  <c r="P40" i="3"/>
  <c r="O40" i="3"/>
  <c r="Z40" i="3" s="1"/>
  <c r="X43" i="3"/>
  <c r="T43" i="3"/>
  <c r="X21" i="3"/>
  <c r="T21" i="3"/>
  <c r="X26" i="3"/>
  <c r="T26" i="3"/>
  <c r="P26" i="3"/>
  <c r="X46" i="3"/>
  <c r="T46" i="3"/>
  <c r="P46" i="3"/>
  <c r="O46" i="3"/>
  <c r="Z46" i="3" s="1"/>
  <c r="X42" i="3"/>
  <c r="T42" i="3"/>
  <c r="P42" i="3"/>
  <c r="O42" i="3"/>
  <c r="Z42" i="3" s="1"/>
  <c r="X8" i="3"/>
  <c r="T8" i="3"/>
  <c r="M8" i="3"/>
  <c r="Z8" i="3" s="1"/>
  <c r="X47" i="3"/>
  <c r="T47" i="3"/>
  <c r="P47" i="3"/>
  <c r="X38" i="3"/>
  <c r="T38" i="3"/>
  <c r="P38" i="3"/>
  <c r="O38" i="3"/>
  <c r="Z38" i="3" s="1"/>
  <c r="X3" i="3"/>
  <c r="T3" i="3"/>
  <c r="P3" i="3"/>
  <c r="O3" i="3"/>
  <c r="X44" i="3"/>
  <c r="T44" i="3"/>
  <c r="P44" i="3"/>
  <c r="O44" i="3"/>
  <c r="X17" i="3"/>
  <c r="T17" i="3"/>
  <c r="P17" i="3"/>
  <c r="O17" i="3"/>
  <c r="Z17" i="3" s="1"/>
  <c r="X5" i="3"/>
  <c r="T5" i="3"/>
  <c r="P5" i="3"/>
  <c r="O5" i="3"/>
  <c r="X37" i="3"/>
  <c r="T37" i="3"/>
  <c r="P37" i="3"/>
  <c r="O37" i="3"/>
  <c r="X45" i="3"/>
  <c r="T45" i="3"/>
  <c r="P45" i="3"/>
  <c r="O45" i="3"/>
  <c r="Z45" i="3" s="1"/>
  <c r="X20" i="3"/>
  <c r="T20" i="3"/>
  <c r="P20" i="3"/>
  <c r="O20" i="3"/>
  <c r="Z20" i="3" s="1"/>
  <c r="X39" i="3"/>
  <c r="T39" i="3"/>
  <c r="P39" i="3"/>
  <c r="O39" i="3"/>
  <c r="Z39" i="3" s="1"/>
  <c r="X11" i="3"/>
  <c r="T11" i="3"/>
  <c r="P11" i="3"/>
  <c r="O11" i="3"/>
  <c r="X13" i="3"/>
  <c r="T13" i="3"/>
  <c r="H13" i="3"/>
  <c r="X16" i="3"/>
  <c r="T16" i="3"/>
  <c r="H16" i="3"/>
  <c r="U16" i="3" s="1"/>
  <c r="X33" i="3"/>
  <c r="T33" i="3"/>
  <c r="H33" i="3"/>
  <c r="U33" i="3" s="1"/>
  <c r="X6" i="3"/>
  <c r="T6" i="3"/>
  <c r="H6" i="3"/>
  <c r="U6" i="3" s="1"/>
  <c r="X25" i="3"/>
  <c r="T25" i="3"/>
  <c r="H25" i="3"/>
  <c r="U25" i="3" s="1"/>
  <c r="X23" i="3"/>
  <c r="T23" i="3"/>
  <c r="M23" i="3"/>
  <c r="W23" i="3" s="1"/>
  <c r="X10" i="3"/>
  <c r="T10" i="3"/>
  <c r="H10" i="3"/>
  <c r="X22" i="3"/>
  <c r="T22" i="3"/>
  <c r="H22" i="3"/>
  <c r="X32" i="3"/>
  <c r="T32" i="3"/>
  <c r="H32" i="3"/>
  <c r="U32" i="3" s="1"/>
  <c r="X28" i="3"/>
  <c r="T28" i="3"/>
  <c r="P28" i="3"/>
  <c r="X31" i="3"/>
  <c r="T31" i="3"/>
  <c r="H31" i="3"/>
  <c r="U31" i="3" s="1"/>
  <c r="X41" i="3"/>
  <c r="T41" i="3"/>
  <c r="H41" i="3"/>
  <c r="U41" i="3" s="1"/>
  <c r="X9" i="3"/>
  <c r="T9" i="3"/>
  <c r="H9" i="3"/>
  <c r="X35" i="3"/>
  <c r="T35" i="3"/>
  <c r="H35" i="3"/>
  <c r="X19" i="3"/>
  <c r="T19" i="3"/>
  <c r="X15" i="3"/>
  <c r="T15" i="3"/>
  <c r="H15" i="3"/>
  <c r="U15" i="3" s="1"/>
  <c r="X4" i="3"/>
  <c r="T4" i="3"/>
  <c r="H4" i="3"/>
  <c r="U4" i="3" s="1"/>
  <c r="X14" i="3"/>
  <c r="T14" i="3"/>
  <c r="H14" i="3"/>
  <c r="U14" i="3" s="1"/>
  <c r="X30" i="3"/>
  <c r="T30" i="3"/>
  <c r="M30" i="3"/>
  <c r="W30" i="3" s="1"/>
  <c r="X7" i="3"/>
  <c r="T7" i="3"/>
  <c r="X34" i="3"/>
  <c r="T34" i="3"/>
  <c r="H34" i="3"/>
  <c r="U34" i="3" s="1"/>
  <c r="X27" i="3"/>
  <c r="T27" i="3"/>
  <c r="H27" i="3"/>
  <c r="U27" i="3" s="1"/>
  <c r="X36" i="3"/>
  <c r="T36" i="3"/>
  <c r="H36" i="3"/>
  <c r="U36" i="3" s="1"/>
  <c r="X18" i="3"/>
  <c r="T18" i="3"/>
  <c r="H18" i="3"/>
  <c r="U18" i="3" s="1"/>
  <c r="X24" i="3"/>
  <c r="T24" i="3"/>
  <c r="M24" i="3"/>
  <c r="W24" i="3" s="1"/>
  <c r="U15" i="4"/>
  <c r="M15" i="4"/>
  <c r="L15" i="4"/>
  <c r="W15" i="4" s="1"/>
  <c r="U3" i="4"/>
  <c r="M3" i="4"/>
  <c r="L3" i="4"/>
  <c r="W3" i="4" s="1"/>
  <c r="U4" i="4"/>
  <c r="M4" i="4"/>
  <c r="L4" i="4"/>
  <c r="W4" i="4" s="1"/>
  <c r="U5" i="4"/>
  <c r="M5" i="4"/>
  <c r="L5" i="4"/>
  <c r="W5" i="4" s="1"/>
  <c r="U14" i="4"/>
  <c r="M14" i="4"/>
  <c r="L14" i="4"/>
  <c r="W14" i="4" s="1"/>
  <c r="U11" i="4"/>
  <c r="M11" i="4"/>
  <c r="L11" i="4"/>
  <c r="W11" i="4" s="1"/>
  <c r="U9" i="4"/>
  <c r="J9" i="4"/>
  <c r="U13" i="4"/>
  <c r="U7" i="4"/>
  <c r="M7" i="4"/>
  <c r="U12" i="4"/>
  <c r="M12" i="4"/>
  <c r="L12" i="4"/>
  <c r="W12" i="4" s="1"/>
  <c r="U6" i="4"/>
  <c r="M6" i="4"/>
  <c r="L6" i="4"/>
  <c r="W6" i="4" s="1"/>
  <c r="U10" i="4"/>
  <c r="M10" i="4"/>
  <c r="L10" i="4"/>
  <c r="W10" i="4" s="1"/>
  <c r="U8" i="4"/>
  <c r="M8" i="4"/>
  <c r="L8" i="4"/>
  <c r="W8" i="4" s="1"/>
  <c r="W5" i="5"/>
  <c r="U5" i="5"/>
  <c r="T5" i="5"/>
  <c r="O5" i="5"/>
  <c r="N5" i="5"/>
  <c r="Y5" i="5" s="1"/>
  <c r="W3" i="5"/>
  <c r="U3" i="5"/>
  <c r="T3" i="5"/>
  <c r="O3" i="5"/>
  <c r="N3" i="5"/>
  <c r="Y3" i="5" s="1"/>
  <c r="W4" i="5"/>
  <c r="T4" i="5"/>
  <c r="O4" i="5"/>
  <c r="N4" i="5"/>
  <c r="Y4" i="5" s="1"/>
  <c r="W6" i="5"/>
  <c r="T6" i="5"/>
  <c r="N6" i="5"/>
  <c r="Y6" i="5" s="1"/>
  <c r="Z9" i="3" l="1"/>
  <c r="U9" i="3"/>
  <c r="Y9" i="3" s="1"/>
  <c r="Z22" i="3"/>
  <c r="U22" i="3"/>
  <c r="Z10" i="3"/>
  <c r="U10" i="3"/>
  <c r="Z13" i="3"/>
  <c r="U13" i="3"/>
  <c r="Y13" i="3" s="1"/>
  <c r="L3" i="1"/>
  <c r="W3" i="1" s="1"/>
  <c r="M11" i="1"/>
  <c r="T11" i="1"/>
  <c r="V11" i="1" s="1"/>
  <c r="L6" i="1"/>
  <c r="T6" i="1"/>
  <c r="V6" i="1" s="1"/>
  <c r="M22" i="1"/>
  <c r="T22" i="1"/>
  <c r="V22" i="1" s="1"/>
  <c r="M7" i="1"/>
  <c r="T7" i="1"/>
  <c r="V7" i="1" s="1"/>
  <c r="O7" i="2"/>
  <c r="V7" i="2"/>
  <c r="X7" i="2" s="1"/>
  <c r="N22" i="2"/>
  <c r="Y22" i="2" s="1"/>
  <c r="V22" i="2"/>
  <c r="X22" i="2" s="1"/>
  <c r="V8" i="2"/>
  <c r="W8" i="3"/>
  <c r="Y8" i="3" s="1"/>
  <c r="Y22" i="3"/>
  <c r="Y27" i="3"/>
  <c r="P14" i="3"/>
  <c r="Y14" i="3"/>
  <c r="P25" i="3"/>
  <c r="Y25" i="3"/>
  <c r="Y31" i="3"/>
  <c r="Y16" i="3"/>
  <c r="Y35" i="3"/>
  <c r="P41" i="3"/>
  <c r="Y41" i="3"/>
  <c r="Y6" i="3"/>
  <c r="Y18" i="3"/>
  <c r="Y36" i="3"/>
  <c r="O10" i="3"/>
  <c r="Y10" i="3"/>
  <c r="Y33" i="3"/>
  <c r="M9" i="4"/>
  <c r="T9" i="4"/>
  <c r="V9" i="4" s="1"/>
  <c r="X3" i="5"/>
  <c r="X5" i="5"/>
  <c r="P23" i="3"/>
  <c r="M6" i="1"/>
  <c r="M4" i="1"/>
  <c r="P15" i="3"/>
  <c r="O35" i="2"/>
  <c r="T35" i="2"/>
  <c r="X35" i="2" s="1"/>
  <c r="O20" i="2"/>
  <c r="T20" i="2"/>
  <c r="X20" i="2" s="1"/>
  <c r="O11" i="2"/>
  <c r="T11" i="2"/>
  <c r="O13" i="2"/>
  <c r="T13" i="2"/>
  <c r="X13" i="2" s="1"/>
  <c r="N9" i="2"/>
  <c r="Y9" i="2" s="1"/>
  <c r="T9" i="2"/>
  <c r="X9" i="2" s="1"/>
  <c r="N15" i="2"/>
  <c r="Y15" i="2" s="1"/>
  <c r="T15" i="2"/>
  <c r="X15" i="2" s="1"/>
  <c r="O24" i="3"/>
  <c r="Z24" i="3" s="1"/>
  <c r="O15" i="3"/>
  <c r="Z15" i="3" s="1"/>
  <c r="O6" i="3"/>
  <c r="P10" i="3"/>
  <c r="O4" i="3"/>
  <c r="P4" i="3"/>
  <c r="P35" i="3"/>
  <c r="V12" i="4"/>
  <c r="O14" i="3"/>
  <c r="Z14" i="3" s="1"/>
  <c r="P16" i="3"/>
  <c r="O47" i="3"/>
  <c r="Z47" i="3" s="1"/>
  <c r="Y3" i="3"/>
  <c r="Y47" i="3"/>
  <c r="P6" i="3"/>
  <c r="Y12" i="3"/>
  <c r="Y48" i="3"/>
  <c r="V30" i="1"/>
  <c r="V15" i="1"/>
  <c r="V26" i="1"/>
  <c r="V9" i="1"/>
  <c r="V13" i="1"/>
  <c r="M8" i="1"/>
  <c r="V32" i="1"/>
  <c r="V27" i="1"/>
  <c r="V19" i="1"/>
  <c r="V17" i="1"/>
  <c r="V18" i="1"/>
  <c r="V16" i="1"/>
  <c r="V14" i="1"/>
  <c r="V21" i="1"/>
  <c r="L5" i="1"/>
  <c r="W5" i="1" s="1"/>
  <c r="L24" i="1"/>
  <c r="W24" i="1" s="1"/>
  <c r="L20" i="1"/>
  <c r="W20" i="1" s="1"/>
  <c r="V5" i="1"/>
  <c r="M24" i="1"/>
  <c r="V28" i="1"/>
  <c r="L22" i="1"/>
  <c r="W22" i="1" s="1"/>
  <c r="M10" i="1"/>
  <c r="V33" i="1"/>
  <c r="L11" i="1"/>
  <c r="W11" i="1" s="1"/>
  <c r="L23" i="1"/>
  <c r="W23" i="1" s="1"/>
  <c r="V10" i="1"/>
  <c r="V23" i="1"/>
  <c r="V12" i="1"/>
  <c r="L4" i="1"/>
  <c r="W4" i="1" s="1"/>
  <c r="V3" i="1"/>
  <c r="V8" i="1"/>
  <c r="V4" i="1"/>
  <c r="V24" i="1"/>
  <c r="M3" i="1"/>
  <c r="L8" i="1"/>
  <c r="W8" i="1" s="1"/>
  <c r="M5" i="1"/>
  <c r="L10" i="1"/>
  <c r="W10" i="1" s="1"/>
  <c r="V20" i="1"/>
  <c r="M23" i="1"/>
  <c r="L7" i="1"/>
  <c r="W7" i="1" s="1"/>
  <c r="L17" i="1"/>
  <c r="W17" i="1" s="1"/>
  <c r="X24" i="2"/>
  <c r="X14" i="2"/>
  <c r="O25" i="2"/>
  <c r="X42" i="2"/>
  <c r="X39" i="2"/>
  <c r="X31" i="2"/>
  <c r="O22" i="2"/>
  <c r="N8" i="2"/>
  <c r="Y8" i="2" s="1"/>
  <c r="X18" i="2"/>
  <c r="X17" i="2"/>
  <c r="O15" i="2"/>
  <c r="N16" i="2"/>
  <c r="Y16" i="2" s="1"/>
  <c r="X32" i="2"/>
  <c r="O8" i="2"/>
  <c r="O16" i="2"/>
  <c r="O19" i="2"/>
  <c r="N7" i="2"/>
  <c r="Y7" i="2" s="1"/>
  <c r="O9" i="2"/>
  <c r="X34" i="2"/>
  <c r="X30" i="2"/>
  <c r="O26" i="2"/>
  <c r="N12" i="2"/>
  <c r="Y12" i="2" s="1"/>
  <c r="X29" i="2"/>
  <c r="X40" i="2"/>
  <c r="X37" i="2"/>
  <c r="O18" i="2"/>
  <c r="X6" i="2"/>
  <c r="N25" i="2"/>
  <c r="Y25" i="2" s="1"/>
  <c r="X21" i="2"/>
  <c r="O10" i="2"/>
  <c r="N28" i="2"/>
  <c r="Y28" i="2" s="1"/>
  <c r="X16" i="2"/>
  <c r="O39" i="2"/>
  <c r="O28" i="2"/>
  <c r="N11" i="2"/>
  <c r="Y11" i="2" s="1"/>
  <c r="X28" i="2"/>
  <c r="N3" i="2"/>
  <c r="Y3" i="2" s="1"/>
  <c r="N4" i="2"/>
  <c r="Y4" i="2" s="1"/>
  <c r="X27" i="2"/>
  <c r="X25" i="2"/>
  <c r="X12" i="2"/>
  <c r="X10" i="2"/>
  <c r="X19" i="2"/>
  <c r="X26" i="2"/>
  <c r="O4" i="2"/>
  <c r="N19" i="2"/>
  <c r="Y19" i="2" s="1"/>
  <c r="X36" i="2"/>
  <c r="N10" i="2"/>
  <c r="Y10" i="2" s="1"/>
  <c r="N18" i="2"/>
  <c r="Y18" i="2" s="1"/>
  <c r="O5" i="2"/>
  <c r="O3" i="2"/>
  <c r="N39" i="2"/>
  <c r="Y39" i="2" s="1"/>
  <c r="N26" i="2"/>
  <c r="Y26" i="2" s="1"/>
  <c r="N27" i="2"/>
  <c r="Y27" i="2" s="1"/>
  <c r="N21" i="2"/>
  <c r="Y21" i="2" s="1"/>
  <c r="O12" i="2"/>
  <c r="N34" i="2"/>
  <c r="Y34" i="2" s="1"/>
  <c r="N17" i="2"/>
  <c r="Y17" i="2" s="1"/>
  <c r="N36" i="2"/>
  <c r="Y36" i="2" s="1"/>
  <c r="O34" i="2"/>
  <c r="O17" i="2"/>
  <c r="O21" i="2"/>
  <c r="X5" i="2"/>
  <c r="X4" i="2"/>
  <c r="N20" i="2"/>
  <c r="N13" i="2"/>
  <c r="Y13" i="2" s="1"/>
  <c r="X3" i="2"/>
  <c r="N35" i="2"/>
  <c r="Y35" i="2" s="1"/>
  <c r="N32" i="2"/>
  <c r="Y32" i="2" s="1"/>
  <c r="O27" i="2"/>
  <c r="Y40" i="3"/>
  <c r="Y42" i="3"/>
  <c r="Y46" i="3"/>
  <c r="Y24" i="3"/>
  <c r="Y11" i="3"/>
  <c r="Y20" i="3"/>
  <c r="Y45" i="3"/>
  <c r="Y37" i="3"/>
  <c r="Y5" i="3"/>
  <c r="Y44" i="3"/>
  <c r="Y38" i="3"/>
  <c r="Y39" i="3"/>
  <c r="P43" i="3"/>
  <c r="P32" i="3"/>
  <c r="O23" i="3"/>
  <c r="Z23" i="3" s="1"/>
  <c r="O32" i="3"/>
  <c r="Z32" i="3" s="1"/>
  <c r="Y15" i="3"/>
  <c r="P36" i="3"/>
  <c r="O28" i="3"/>
  <c r="Z28" i="3" s="1"/>
  <c r="P33" i="3"/>
  <c r="O26" i="3"/>
  <c r="Z26" i="3" s="1"/>
  <c r="O21" i="3"/>
  <c r="Z21" i="3" s="1"/>
  <c r="Y23" i="3"/>
  <c r="Y17" i="3"/>
  <c r="P21" i="3"/>
  <c r="Y28" i="3"/>
  <c r="Y26" i="3"/>
  <c r="Y21" i="3"/>
  <c r="Y4" i="3"/>
  <c r="O41" i="3"/>
  <c r="Z41" i="3" s="1"/>
  <c r="Y32" i="3"/>
  <c r="Y30" i="3"/>
  <c r="O9" i="3"/>
  <c r="O13" i="3"/>
  <c r="Y19" i="3"/>
  <c r="P18" i="3"/>
  <c r="P27" i="3"/>
  <c r="P34" i="3"/>
  <c r="P7" i="3"/>
  <c r="P31" i="3"/>
  <c r="P24" i="3"/>
  <c r="Y34" i="3"/>
  <c r="O30" i="3"/>
  <c r="Z30" i="3" s="1"/>
  <c r="P9" i="3"/>
  <c r="O22" i="3"/>
  <c r="P13" i="3"/>
  <c r="Y43" i="3"/>
  <c r="P30" i="3"/>
  <c r="O19" i="3"/>
  <c r="Z19" i="3" s="1"/>
  <c r="P22" i="3"/>
  <c r="O8" i="3"/>
  <c r="Y7" i="3"/>
  <c r="P19" i="3"/>
  <c r="O25" i="3"/>
  <c r="Z25" i="3" s="1"/>
  <c r="P8" i="3"/>
  <c r="O36" i="3"/>
  <c r="O35" i="3"/>
  <c r="Z35" i="3" s="1"/>
  <c r="O33" i="3"/>
  <c r="Z33" i="3" s="1"/>
  <c r="O43" i="3"/>
  <c r="Z43" i="3" s="1"/>
  <c r="O18" i="3"/>
  <c r="Z18" i="3" s="1"/>
  <c r="O27" i="3"/>
  <c r="Z27" i="3" s="1"/>
  <c r="O34" i="3"/>
  <c r="Z34" i="3" s="1"/>
  <c r="O7" i="3"/>
  <c r="O31" i="3"/>
  <c r="Z31" i="3" s="1"/>
  <c r="O16" i="3"/>
  <c r="Z16" i="3" s="1"/>
  <c r="V10" i="4"/>
  <c r="V14" i="4"/>
  <c r="L9" i="4"/>
  <c r="W9" i="4" s="1"/>
  <c r="V11" i="4"/>
  <c r="V8" i="4"/>
  <c r="V5" i="4"/>
  <c r="V15" i="4"/>
  <c r="V6" i="4"/>
  <c r="V3" i="4"/>
  <c r="V4" i="4"/>
  <c r="V13" i="4"/>
  <c r="L13" i="4"/>
  <c r="W13" i="4" s="1"/>
  <c r="V7" i="4"/>
  <c r="M13" i="4"/>
  <c r="L7" i="4"/>
  <c r="W7" i="4" s="1"/>
  <c r="O6" i="5"/>
  <c r="U4" i="5"/>
  <c r="X4" i="5" s="1"/>
  <c r="U6" i="5"/>
  <c r="X6" i="5" s="1"/>
  <c r="X11" i="2" l="1"/>
  <c r="X8" i="2"/>
  <c r="A11" i="6" l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4" i="6" l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8" i="6" l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</calcChain>
</file>

<file path=xl/sharedStrings.xml><?xml version="1.0" encoding="utf-8"?>
<sst xmlns="http://schemas.openxmlformats.org/spreadsheetml/2006/main" count="656" uniqueCount="347">
  <si>
    <t>last_name</t>
  </si>
  <si>
    <t>first_name</t>
  </si>
  <si>
    <t>second_name</t>
  </si>
  <si>
    <t>Александровна</t>
  </si>
  <si>
    <t>Анастасия</t>
  </si>
  <si>
    <t>Витальевна</t>
  </si>
  <si>
    <t>Павловна</t>
  </si>
  <si>
    <t>Максим</t>
  </si>
  <si>
    <t>Анна</t>
  </si>
  <si>
    <t>Алексеевна</t>
  </si>
  <si>
    <t>Маркитантова</t>
  </si>
  <si>
    <t>Вероника</t>
  </si>
  <si>
    <t>Софья</t>
  </si>
  <si>
    <t>Александрович</t>
  </si>
  <si>
    <t>Алексей</t>
  </si>
  <si>
    <t>Константин</t>
  </si>
  <si>
    <t>Матвей</t>
  </si>
  <si>
    <t>Михайлович</t>
  </si>
  <si>
    <t>Сергеевна</t>
  </si>
  <si>
    <t>Вахитова</t>
  </si>
  <si>
    <t>Диана</t>
  </si>
  <si>
    <t>Раилевна</t>
  </si>
  <si>
    <t>Андрей</t>
  </si>
  <si>
    <t>Андреевна</t>
  </si>
  <si>
    <t>Екатерина</t>
  </si>
  <si>
    <t>Николаевна</t>
  </si>
  <si>
    <t>Александр</t>
  </si>
  <si>
    <t>Игоревич</t>
  </si>
  <si>
    <t>Константинович</t>
  </si>
  <si>
    <t>Молинари</t>
  </si>
  <si>
    <t>Андреевич</t>
  </si>
  <si>
    <t>Сергеевич</t>
  </si>
  <si>
    <t>Ярослав</t>
  </si>
  <si>
    <t>Мария</t>
  </si>
  <si>
    <t>Ирина</t>
  </si>
  <si>
    <t>Дмитриевич</t>
  </si>
  <si>
    <t>Барнагова</t>
  </si>
  <si>
    <t>Алексеевич</t>
  </si>
  <si>
    <t>Илья</t>
  </si>
  <si>
    <t>Алиса</t>
  </si>
  <si>
    <t>Владимирович</t>
  </si>
  <si>
    <t>Михайловна</t>
  </si>
  <si>
    <t>Михаил</t>
  </si>
  <si>
    <t>Митюшин</t>
  </si>
  <si>
    <t>Олег</t>
  </si>
  <si>
    <t>Татьяна</t>
  </si>
  <si>
    <t>Борисова</t>
  </si>
  <si>
    <t>Тимур</t>
  </si>
  <si>
    <t>Полина</t>
  </si>
  <si>
    <t>Егор</t>
  </si>
  <si>
    <t>Дарья</t>
  </si>
  <si>
    <t>Дмитрий</t>
  </si>
  <si>
    <t>Макар</t>
  </si>
  <si>
    <t>Валерьевна</t>
  </si>
  <si>
    <t>Зиберева</t>
  </si>
  <si>
    <t>Зубов</t>
  </si>
  <si>
    <t>Журавлева</t>
  </si>
  <si>
    <t>Ксения</t>
  </si>
  <si>
    <t>Алёна</t>
  </si>
  <si>
    <t>Роман</t>
  </si>
  <si>
    <t>Иванович</t>
  </si>
  <si>
    <t>Дмитриевна</t>
  </si>
  <si>
    <t>Георгий</t>
  </si>
  <si>
    <t>Юрьевич</t>
  </si>
  <si>
    <t>Исаков</t>
  </si>
  <si>
    <t>Антонина</t>
  </si>
  <si>
    <t>Данилова</t>
  </si>
  <si>
    <t>Усов</t>
  </si>
  <si>
    <t>Курышева</t>
  </si>
  <si>
    <t>Викторовна</t>
  </si>
  <si>
    <t>Бабочкин</t>
  </si>
  <si>
    <t>Чернова</t>
  </si>
  <si>
    <t>Коновалов</t>
  </si>
  <si>
    <t>Ерастов</t>
  </si>
  <si>
    <t>Максимович</t>
  </si>
  <si>
    <t>Чепурко</t>
  </si>
  <si>
    <t>Максимовна</t>
  </si>
  <si>
    <t>Матюшин</t>
  </si>
  <si>
    <t>Владислав</t>
  </si>
  <si>
    <t>Газизова</t>
  </si>
  <si>
    <t>Регина</t>
  </si>
  <si>
    <t>Рифатовна</t>
  </si>
  <si>
    <t>Слонов</t>
  </si>
  <si>
    <t>Молодцева</t>
  </si>
  <si>
    <t>Давыдова</t>
  </si>
  <si>
    <t>Джамалдиновна</t>
  </si>
  <si>
    <t>Хоняков</t>
  </si>
  <si>
    <t>Желтов</t>
  </si>
  <si>
    <t>7 класс</t>
  </si>
  <si>
    <t>Тимофей</t>
  </si>
  <si>
    <t>Евгеньевна</t>
  </si>
  <si>
    <t>Степан</t>
  </si>
  <si>
    <t>Даниил</t>
  </si>
  <si>
    <t>Антоновна</t>
  </si>
  <si>
    <t>Булатова</t>
  </si>
  <si>
    <t>Aлиса</t>
  </si>
  <si>
    <t>Заурбековна</t>
  </si>
  <si>
    <t>Верещагина</t>
  </si>
  <si>
    <t>Наталия</t>
  </si>
  <si>
    <t>Эдуардович</t>
  </si>
  <si>
    <t>Грищенко</t>
  </si>
  <si>
    <t>Николай</t>
  </si>
  <si>
    <t>Вадимович</t>
  </si>
  <si>
    <t>Игоревна</t>
  </si>
  <si>
    <t>Елизавета</t>
  </si>
  <si>
    <t>Карнишина</t>
  </si>
  <si>
    <t>Романова</t>
  </si>
  <si>
    <t>Кириллова</t>
  </si>
  <si>
    <t>София</t>
  </si>
  <si>
    <t>Владиславовна</t>
  </si>
  <si>
    <t>Коновалова</t>
  </si>
  <si>
    <t>Кузнецова</t>
  </si>
  <si>
    <t>Петровна</t>
  </si>
  <si>
    <t>Кутейников</t>
  </si>
  <si>
    <t>Левичева</t>
  </si>
  <si>
    <t>Марья</t>
  </si>
  <si>
    <t>Ломако</t>
  </si>
  <si>
    <t>Лунёв</t>
  </si>
  <si>
    <t>Захар</t>
  </si>
  <si>
    <t>Антонович</t>
  </si>
  <si>
    <t>Луценко</t>
  </si>
  <si>
    <t>Мартынова</t>
  </si>
  <si>
    <t>Варвара</t>
  </si>
  <si>
    <t>Мещеряков</t>
  </si>
  <si>
    <t>Федорович</t>
  </si>
  <si>
    <t>никитенко</t>
  </si>
  <si>
    <t>роман</t>
  </si>
  <si>
    <t>никитич</t>
  </si>
  <si>
    <t>Пешехонов</t>
  </si>
  <si>
    <t>Плехоткина</t>
  </si>
  <si>
    <t>Пушкова</t>
  </si>
  <si>
    <t>Василиса</t>
  </si>
  <si>
    <t>Сидоренко</t>
  </si>
  <si>
    <t>Евгеньевич</t>
  </si>
  <si>
    <t>Арсений</t>
  </si>
  <si>
    <t>Александра</t>
  </si>
  <si>
    <t>Щемеров</t>
  </si>
  <si>
    <t>Акопян</t>
  </si>
  <si>
    <t>Альбертовна</t>
  </si>
  <si>
    <t>Ананьев</t>
  </si>
  <si>
    <t>Евгения</t>
  </si>
  <si>
    <t>Басова</t>
  </si>
  <si>
    <t>Ляйсан</t>
  </si>
  <si>
    <t>Батырев</t>
  </si>
  <si>
    <t>Виктория</t>
  </si>
  <si>
    <t>Гончарова</t>
  </si>
  <si>
    <t>Дворак</t>
  </si>
  <si>
    <t>Джаноева</t>
  </si>
  <si>
    <t>Арсеновна</t>
  </si>
  <si>
    <t>Занозина</t>
  </si>
  <si>
    <t>Кондратьева</t>
  </si>
  <si>
    <t>Арина</t>
  </si>
  <si>
    <t>Любимова</t>
  </si>
  <si>
    <t>Иван</t>
  </si>
  <si>
    <t>Музоваткина</t>
  </si>
  <si>
    <t>Маргарита</t>
  </si>
  <si>
    <t>Печенкин</t>
  </si>
  <si>
    <t>Савельянов</t>
  </si>
  <si>
    <t>Сочинская</t>
  </si>
  <si>
    <t>Фёдоровна</t>
  </si>
  <si>
    <t>Тарасова</t>
  </si>
  <si>
    <t>Ткачев</t>
  </si>
  <si>
    <t>Трегубова</t>
  </si>
  <si>
    <t>Ульченко</t>
  </si>
  <si>
    <t>Владлен</t>
  </si>
  <si>
    <t>Чернышев</t>
  </si>
  <si>
    <t>Юркова</t>
  </si>
  <si>
    <t>Юрьевна</t>
  </si>
  <si>
    <t>Башлыкова</t>
  </si>
  <si>
    <t>Брянская</t>
  </si>
  <si>
    <t>Глеб</t>
  </si>
  <si>
    <t>Востроконов</t>
  </si>
  <si>
    <t>Иванчуков</t>
  </si>
  <si>
    <t>Кузнецов</t>
  </si>
  <si>
    <t>Петрович</t>
  </si>
  <si>
    <t>Богдан</t>
  </si>
  <si>
    <t>Мишин</t>
  </si>
  <si>
    <t>Столпник</t>
  </si>
  <si>
    <t>8 класс</t>
  </si>
  <si>
    <t>9 класс</t>
  </si>
  <si>
    <t>10 класс</t>
  </si>
  <si>
    <t>11 класс</t>
  </si>
  <si>
    <t>Федотова</t>
  </si>
  <si>
    <t>Бобров</t>
  </si>
  <si>
    <t>Шаклеина</t>
  </si>
  <si>
    <t>Махмутов</t>
  </si>
  <si>
    <t>Шамиль</t>
  </si>
  <si>
    <t>Музыченко Николай Кириллович</t>
  </si>
  <si>
    <t>Полосухина</t>
  </si>
  <si>
    <t>Борисовна</t>
  </si>
  <si>
    <t>Юдина</t>
  </si>
  <si>
    <t>Ивкина</t>
  </si>
  <si>
    <t>Холостова</t>
  </si>
  <si>
    <t>Алеся</t>
  </si>
  <si>
    <t>Тихонов</t>
  </si>
  <si>
    <t>Желябина</t>
  </si>
  <si>
    <t>Труль</t>
  </si>
  <si>
    <t>Дыма</t>
  </si>
  <si>
    <t>Канев</t>
  </si>
  <si>
    <t>Гуменюк</t>
  </si>
  <si>
    <t>Мусарская ДАРЬЯ СЕРГЕЕВНА</t>
  </si>
  <si>
    <t>Рожков</t>
  </si>
  <si>
    <t>Гончаренко</t>
  </si>
  <si>
    <t>Клишев</t>
  </si>
  <si>
    <t>Герман</t>
  </si>
  <si>
    <t>Кирьянова</t>
  </si>
  <si>
    <t>Макарова</t>
  </si>
  <si>
    <t>Мирослава</t>
  </si>
  <si>
    <t>Пяткова</t>
  </si>
  <si>
    <t>Лиза</t>
  </si>
  <si>
    <t>Королев</t>
  </si>
  <si>
    <t>Несмачных</t>
  </si>
  <si>
    <t>Кудашева</t>
  </si>
  <si>
    <t>Волгин</t>
  </si>
  <si>
    <t>ФИЛИППОВ ПАВЕЛ ВАДИМОВИЧ</t>
  </si>
  <si>
    <t>Румянцев</t>
  </si>
  <si>
    <t>Тамилин Вадим Евгеньевич</t>
  </si>
  <si>
    <t>МАРТЫНЕНКО ВАРВАРА ДЕНИСОВНА</t>
  </si>
  <si>
    <t>Васильев Михаил Александрович</t>
  </si>
  <si>
    <t>Бацман Маргарита Денисовна</t>
  </si>
  <si>
    <t>Сакович Марк Анатолий Антонович</t>
  </si>
  <si>
    <t>Денцов Владимир Сергеевич</t>
  </si>
  <si>
    <t>Широков Илья Владимирович</t>
  </si>
  <si>
    <t>Бады-Саган Амина Эдуардовна</t>
  </si>
  <si>
    <t>Сычев Ярослав Витальевич</t>
  </si>
  <si>
    <t>Закария Аделия Альбертовна</t>
  </si>
  <si>
    <t>Симиновский Егор Михайлович</t>
  </si>
  <si>
    <t>Малинина Валентина Алексеевна</t>
  </si>
  <si>
    <t>Маргиев Артём Андреевич</t>
  </si>
  <si>
    <t>Сенгляева Илана Сергеевна</t>
  </si>
  <si>
    <t>Карплюк Артемий Семенович</t>
  </si>
  <si>
    <t>Балашова Софья Максимовна</t>
  </si>
  <si>
    <t>Струтинский-Федоров Всеволод Витальевич</t>
  </si>
  <si>
    <t>Баскакова Вера Викторовна</t>
  </si>
  <si>
    <t>Ли Оливия Соновна</t>
  </si>
  <si>
    <t>Пяткова Анна Валерьевна</t>
  </si>
  <si>
    <t>Балашов Лев Максимович</t>
  </si>
  <si>
    <t>Чумаков Ярослав Данилович</t>
  </si>
  <si>
    <t>Медведев Антон Андреевич</t>
  </si>
  <si>
    <t>Сироджев Илья Файзалиевич</t>
  </si>
  <si>
    <t>Мясникова Анастасия Романовна</t>
  </si>
  <si>
    <t>Накаяма Кира</t>
  </si>
  <si>
    <t>Русаков Алексей Андреевич</t>
  </si>
  <si>
    <t xml:space="preserve">Сукайло Захар Ильич </t>
  </si>
  <si>
    <t>Жидких Александр Викторович</t>
  </si>
  <si>
    <t>Жидких Дмитрий Викторович</t>
  </si>
  <si>
    <t>Петрова Алиса Александровна</t>
  </si>
  <si>
    <t>Петров Денис Александрович</t>
  </si>
  <si>
    <t>Калинников Константин Павлович</t>
  </si>
  <si>
    <t>Зиганьшина Эмилия Амировна</t>
  </si>
  <si>
    <t>Савина Тамара Васильевна</t>
  </si>
  <si>
    <t>Фабр Микаэль Маркус</t>
  </si>
  <si>
    <t>Майгур Эмилия Юрьевна</t>
  </si>
  <si>
    <t>Никитин Артём Михайлович</t>
  </si>
  <si>
    <t>Музыченко Мария Кирилловна</t>
  </si>
  <si>
    <t>Герасимов Артур Эдуардович</t>
  </si>
  <si>
    <t>Кушнарева Елизавета Николаевна</t>
  </si>
  <si>
    <t>Радченко Варвара Андреевна</t>
  </si>
  <si>
    <t>Махов Федор Дмитриевич</t>
  </si>
  <si>
    <t>РЕЗУНКОВА АГНЕССА АЛИШЕРОВНА</t>
  </si>
  <si>
    <t>Лавренова Варвара Владимировна</t>
  </si>
  <si>
    <t>Смирнова Александра Дмитриевна</t>
  </si>
  <si>
    <t>Усманов Артём Маратович</t>
  </si>
  <si>
    <t>Попугайло Иван Владимирович</t>
  </si>
  <si>
    <t>Бакейкина Виктория Андреевна</t>
  </si>
  <si>
    <t>Алиев Глеб Евгеньевич</t>
  </si>
  <si>
    <t>Горшков Сергей Александрович</t>
  </si>
  <si>
    <t>Васильева Анна Евгеньевна</t>
  </si>
  <si>
    <t>Сафонова Елизавета Павловна</t>
  </si>
  <si>
    <t>Дубовой Максим Дмитриевич</t>
  </si>
  <si>
    <t>Соколовский Иван Витальевич</t>
  </si>
  <si>
    <t>Галимов Тимур Раисович</t>
  </si>
  <si>
    <t>Лыжин Александр Алексеевич</t>
  </si>
  <si>
    <t>Глотов Кирилл Артемович</t>
  </si>
  <si>
    <t>Метелкин Филипп Александрович</t>
  </si>
  <si>
    <t>Фесенко Степан Игоревич</t>
  </si>
  <si>
    <t>Салмин Дмитрий Алексеевич</t>
  </si>
  <si>
    <t>Метелкин Андрей Александрович</t>
  </si>
  <si>
    <t>Пикалкина Софья Валерьевна</t>
  </si>
  <si>
    <t>Загиров Загир Расимович</t>
  </si>
  <si>
    <t>Загиров Сабир Расимович</t>
  </si>
  <si>
    <t>Гладких Дмитрий Витальевич</t>
  </si>
  <si>
    <t>Зарипова Арина Павловна</t>
  </si>
  <si>
    <t>Мельникова Анна Олеговна</t>
  </si>
  <si>
    <t>Горбунов Елисей Александрович</t>
  </si>
  <si>
    <t>Долгушина Лариса Николаевна</t>
  </si>
  <si>
    <t>Долгушин Степан Геннадьевич</t>
  </si>
  <si>
    <t>мат</t>
  </si>
  <si>
    <t>физ</t>
  </si>
  <si>
    <t>хим осн</t>
  </si>
  <si>
    <t>хим ЕГЭ</t>
  </si>
  <si>
    <t>хим макс</t>
  </si>
  <si>
    <t>био 1</t>
  </si>
  <si>
    <t>био 2</t>
  </si>
  <si>
    <t>био Земля</t>
  </si>
  <si>
    <t>био макс</t>
  </si>
  <si>
    <t>инф</t>
  </si>
  <si>
    <t>сумма</t>
  </si>
  <si>
    <t>счет</t>
  </si>
  <si>
    <t>англ</t>
  </si>
  <si>
    <t>геогр</t>
  </si>
  <si>
    <t>зач мат</t>
  </si>
  <si>
    <t>зач физ</t>
  </si>
  <si>
    <t>зач хим</t>
  </si>
  <si>
    <t>зач био</t>
  </si>
  <si>
    <t>зач инф</t>
  </si>
  <si>
    <t>зачетов</t>
  </si>
  <si>
    <t>сумма по 3 лучшим</t>
  </si>
  <si>
    <t>&gt;=50</t>
  </si>
  <si>
    <t>хим</t>
  </si>
  <si>
    <t>&gt;46</t>
  </si>
  <si>
    <t>физ угл</t>
  </si>
  <si>
    <t>физ олим</t>
  </si>
  <si>
    <t>физ осн</t>
  </si>
  <si>
    <t>физ макс</t>
  </si>
  <si>
    <t>&gt;45</t>
  </si>
  <si>
    <t>&gt;40</t>
  </si>
  <si>
    <t>Бойков Андрей Евгеньевич</t>
  </si>
  <si>
    <t>Закиров Янис Рафисович</t>
  </si>
  <si>
    <t>Сизова Виталина Юрьевна</t>
  </si>
  <si>
    <t>Баймухаметов Роман Маратович</t>
  </si>
  <si>
    <t>Бабаев Илья Михайлович</t>
  </si>
  <si>
    <t>Закиров Тимур Рафисович</t>
  </si>
  <si>
    <t>Ерошенко Марианна Константиновна</t>
  </si>
  <si>
    <t>&gt;=40</t>
  </si>
  <si>
    <t>Тарасевич (Стельмах)</t>
  </si>
  <si>
    <t>&gt;=60</t>
  </si>
  <si>
    <t>Хинчагов</t>
  </si>
  <si>
    <t>Артемович</t>
  </si>
  <si>
    <t>Майгур Кира Юрьевна</t>
  </si>
  <si>
    <t>Петухов Всеволод Юрьевич</t>
  </si>
  <si>
    <t>Дубровская Кристина Александровна</t>
  </si>
  <si>
    <t>Маничев Федор Денисович</t>
  </si>
  <si>
    <t>Минина София Антоновна</t>
  </si>
  <si>
    <t>Лукина Елизавета Антоновна</t>
  </si>
  <si>
    <t>&gt;=45</t>
  </si>
  <si>
    <t>Денисова Мария Сергеевна </t>
  </si>
  <si>
    <t>Комас Cапасна</t>
  </si>
  <si>
    <t>олим</t>
  </si>
  <si>
    <t>&gt;35</t>
  </si>
  <si>
    <t>перевод в 8 кл ЗШ</t>
  </si>
  <si>
    <t>льгота ДисК на 1 сем 2026-27</t>
  </si>
  <si>
    <t>перевод в 9 кл ЗШ</t>
  </si>
  <si>
    <t>перевод в 10 кл ЗШ</t>
  </si>
  <si>
    <t>перевод в 11 кл ЗШ</t>
  </si>
  <si>
    <t>диплом ЗШ</t>
  </si>
  <si>
    <t>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</si>
</sst>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206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34998626667073579"/>
      <name val="arial"/>
      <family val="2"/>
    </font>
    <font>
      <b/>
      <sz val="10"/>
      <name val="arial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0" fillId="0" borderId="1" xfId="0" applyFill="1" applyBorder="1"/>
    <xf numFmtId="0" fontId="3" fillId="0" borderId="1" xfId="0" applyFont="1" applyBorder="1" applyAlignment="1">
      <alignment vertical="center"/>
    </xf>
    <xf numFmtId="0" fontId="0" fillId="0" borderId="0" xfId="0" applyFill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0" fillId="0" borderId="1" xfId="0" applyFont="1" applyBorder="1"/>
    <xf numFmtId="0" fontId="0" fillId="0" borderId="1" xfId="0" applyFont="1" applyFill="1" applyBorder="1"/>
    <xf numFmtId="0" fontId="5" fillId="0" borderId="1" xfId="0" applyFont="1" applyFill="1" applyBorder="1"/>
    <xf numFmtId="0" fontId="0" fillId="0" borderId="0" xfId="0" applyFill="1" applyBorder="1"/>
    <xf numFmtId="0" fontId="6" fillId="0" borderId="1" xfId="0" applyFont="1" applyFill="1" applyBorder="1"/>
    <xf numFmtId="1" fontId="6" fillId="0" borderId="1" xfId="0" applyNumberFormat="1" applyFont="1" applyFill="1" applyBorder="1"/>
    <xf numFmtId="1" fontId="6" fillId="0" borderId="2" xfId="0" applyNumberFormat="1" applyFont="1" applyFill="1" applyBorder="1"/>
    <xf numFmtId="0" fontId="7" fillId="0" borderId="1" xfId="0" applyFont="1" applyFill="1" applyBorder="1" applyAlignment="1">
      <alignment horizontal="left" vertical="center"/>
    </xf>
    <xf numFmtId="1" fontId="0" fillId="0" borderId="0" xfId="0" applyNumberFormat="1" applyFill="1"/>
    <xf numFmtId="1" fontId="0" fillId="0" borderId="3" xfId="0" applyNumberFormat="1" applyFill="1" applyBorder="1" applyAlignment="1">
      <alignment wrapText="1"/>
    </xf>
    <xf numFmtId="1" fontId="8" fillId="0" borderId="3" xfId="0" applyNumberFormat="1" applyFont="1" applyFill="1" applyBorder="1" applyAlignment="1">
      <alignment wrapText="1"/>
    </xf>
    <xf numFmtId="1" fontId="9" fillId="0" borderId="3" xfId="0" applyNumberFormat="1" applyFont="1" applyFill="1" applyBorder="1" applyAlignment="1">
      <alignment wrapText="1"/>
    </xf>
    <xf numFmtId="1" fontId="0" fillId="0" borderId="3" xfId="0" applyNumberFormat="1" applyFill="1" applyBorder="1"/>
    <xf numFmtId="1" fontId="10" fillId="0" borderId="3" xfId="0" applyNumberFormat="1" applyFont="1" applyFill="1" applyBorder="1"/>
    <xf numFmtId="0" fontId="10" fillId="0" borderId="3" xfId="0" applyFont="1" applyFill="1" applyBorder="1"/>
    <xf numFmtId="1" fontId="10" fillId="0" borderId="3" xfId="0" applyNumberFormat="1" applyFont="1" applyFill="1" applyBorder="1" applyAlignment="1">
      <alignment wrapText="1"/>
    </xf>
    <xf numFmtId="1" fontId="0" fillId="0" borderId="1" xfId="0" applyNumberFormat="1" applyFill="1" applyBorder="1"/>
    <xf numFmtId="0" fontId="8" fillId="0" borderId="1" xfId="0" applyFont="1" applyFill="1" applyBorder="1"/>
    <xf numFmtId="1" fontId="11" fillId="0" borderId="1" xfId="0" applyNumberFormat="1" applyFont="1" applyFill="1" applyBorder="1"/>
    <xf numFmtId="1" fontId="0" fillId="0" borderId="1" xfId="0" applyNumberFormat="1" applyFont="1" applyFill="1" applyBorder="1"/>
    <xf numFmtId="1" fontId="12" fillId="0" borderId="3" xfId="0" applyNumberFormat="1" applyFont="1" applyFill="1" applyBorder="1" applyAlignment="1">
      <alignment wrapText="1"/>
    </xf>
    <xf numFmtId="0" fontId="5" fillId="0" borderId="0" xfId="0" applyFont="1" applyFill="1" applyBorder="1"/>
    <xf numFmtId="0" fontId="0" fillId="3" borderId="0" xfId="0" applyFill="1"/>
    <xf numFmtId="0" fontId="0" fillId="2" borderId="0" xfId="0" applyFill="1"/>
    <xf numFmtId="0" fontId="0" fillId="4" borderId="1" xfId="0" applyFill="1" applyBorder="1"/>
    <xf numFmtId="4" fontId="0" fillId="0" borderId="1" xfId="0" applyNumberFormat="1" applyFont="1" applyFill="1" applyBorder="1"/>
    <xf numFmtId="0" fontId="0" fillId="5" borderId="1" xfId="0" applyFill="1" applyBorder="1"/>
    <xf numFmtId="0" fontId="0" fillId="0" borderId="0" xfId="0" applyBorder="1"/>
    <xf numFmtId="0" fontId="0" fillId="4" borderId="0" xfId="0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34" workbookViewId="0">
      <selection activeCell="D50" sqref="D50"/>
    </sheetView>
  </sheetViews>
  <sheetFormatPr defaultRowHeight="14.4" x14ac:dyDescent="0.3"/>
  <cols>
    <col min="1" max="1" width="5.109375" customWidth="1"/>
    <col min="4" max="4" width="22.6640625" customWidth="1"/>
    <col min="6" max="7" width="8.88671875" style="7"/>
  </cols>
  <sheetData>
    <row r="1" spans="1:7" x14ac:dyDescent="0.3">
      <c r="E1" t="s">
        <v>346</v>
      </c>
      <c r="F1" s="31" t="s">
        <v>287</v>
      </c>
      <c r="G1" s="31"/>
    </row>
    <row r="2" spans="1:7" x14ac:dyDescent="0.3">
      <c r="F2" s="31"/>
      <c r="G2" s="31"/>
    </row>
    <row r="3" spans="1:7" x14ac:dyDescent="0.3">
      <c r="A3" s="1">
        <v>1</v>
      </c>
      <c r="B3" s="5" t="s">
        <v>271</v>
      </c>
      <c r="C3" s="11"/>
      <c r="D3" s="11"/>
      <c r="E3" s="15">
        <v>2</v>
      </c>
      <c r="F3" s="34">
        <v>81</v>
      </c>
      <c r="G3" s="5"/>
    </row>
    <row r="4" spans="1:7" x14ac:dyDescent="0.3">
      <c r="A4" s="14">
        <f t="shared" ref="A4:A8" si="0">1+A3</f>
        <v>2</v>
      </c>
      <c r="B4" s="11" t="s">
        <v>285</v>
      </c>
      <c r="C4" s="11"/>
      <c r="D4" s="11"/>
      <c r="E4" s="11">
        <v>2</v>
      </c>
      <c r="F4" s="34">
        <v>89</v>
      </c>
      <c r="G4" s="5"/>
    </row>
    <row r="5" spans="1:7" s="13" customFormat="1" x14ac:dyDescent="0.3">
      <c r="A5" s="14">
        <f t="shared" si="0"/>
        <v>3</v>
      </c>
      <c r="B5" s="11" t="s">
        <v>230</v>
      </c>
      <c r="C5" s="11"/>
      <c r="D5" s="11"/>
      <c r="E5" s="15">
        <v>2</v>
      </c>
      <c r="F5" s="34">
        <v>94</v>
      </c>
      <c r="G5" s="5"/>
    </row>
    <row r="6" spans="1:7" s="13" customFormat="1" x14ac:dyDescent="0.3">
      <c r="A6" s="14">
        <f t="shared" si="0"/>
        <v>4</v>
      </c>
      <c r="B6" s="11" t="s">
        <v>217</v>
      </c>
      <c r="C6" s="11"/>
      <c r="D6" s="11"/>
      <c r="E6" s="15">
        <v>2</v>
      </c>
      <c r="F6" s="5">
        <v>25</v>
      </c>
      <c r="G6" s="5"/>
    </row>
    <row r="7" spans="1:7" s="13" customFormat="1" x14ac:dyDescent="0.3">
      <c r="A7" s="14">
        <f t="shared" si="0"/>
        <v>5</v>
      </c>
      <c r="B7" s="5" t="s">
        <v>263</v>
      </c>
      <c r="C7" s="11"/>
      <c r="D7" s="11"/>
      <c r="E7" s="15">
        <v>2</v>
      </c>
      <c r="F7" s="5"/>
      <c r="G7" s="5"/>
    </row>
    <row r="8" spans="1:7" s="13" customFormat="1" x14ac:dyDescent="0.3">
      <c r="A8" s="14">
        <f t="shared" si="0"/>
        <v>6</v>
      </c>
      <c r="B8" s="8" t="s">
        <v>332</v>
      </c>
      <c r="C8" s="11"/>
      <c r="D8" s="11"/>
      <c r="E8" s="15">
        <v>2</v>
      </c>
      <c r="F8" s="5">
        <v>7</v>
      </c>
      <c r="G8" s="5"/>
    </row>
    <row r="9" spans="1:7" s="13" customFormat="1" x14ac:dyDescent="0.3">
      <c r="A9" s="14"/>
      <c r="B9" s="5"/>
      <c r="C9" s="11"/>
      <c r="D9" s="11"/>
      <c r="E9" s="15"/>
      <c r="F9" s="5"/>
      <c r="G9" s="5"/>
    </row>
    <row r="10" spans="1:7" s="13" customFormat="1" x14ac:dyDescent="0.3">
      <c r="A10" s="14">
        <v>1</v>
      </c>
      <c r="B10" s="11" t="s">
        <v>218</v>
      </c>
      <c r="C10" s="11"/>
      <c r="D10" s="11"/>
      <c r="E10" s="15">
        <v>3</v>
      </c>
      <c r="F10" s="5">
        <v>13</v>
      </c>
      <c r="G10" s="5"/>
    </row>
    <row r="11" spans="1:7" s="13" customFormat="1" x14ac:dyDescent="0.3">
      <c r="A11" s="14">
        <f t="shared" ref="A11:A21" si="1">1+A10</f>
        <v>2</v>
      </c>
      <c r="B11" s="5" t="s">
        <v>266</v>
      </c>
      <c r="C11" s="11"/>
      <c r="D11" s="11"/>
      <c r="E11" s="15">
        <v>3</v>
      </c>
      <c r="F11" s="34">
        <v>98</v>
      </c>
      <c r="G11" s="5"/>
    </row>
    <row r="12" spans="1:7" s="13" customFormat="1" x14ac:dyDescent="0.3">
      <c r="A12" s="14">
        <f t="shared" si="1"/>
        <v>3</v>
      </c>
      <c r="B12" s="11" t="s">
        <v>285</v>
      </c>
      <c r="C12" s="11"/>
      <c r="D12" s="11"/>
      <c r="E12" s="11">
        <v>3</v>
      </c>
      <c r="F12" s="5"/>
      <c r="G12" s="5"/>
    </row>
    <row r="13" spans="1:7" s="13" customFormat="1" x14ac:dyDescent="0.3">
      <c r="A13" s="14">
        <f t="shared" si="1"/>
        <v>4</v>
      </c>
      <c r="B13" s="5" t="s">
        <v>245</v>
      </c>
      <c r="C13" s="11"/>
      <c r="D13" s="11"/>
      <c r="E13" s="15">
        <v>3</v>
      </c>
      <c r="F13" s="34">
        <v>84</v>
      </c>
      <c r="G13" s="5"/>
    </row>
    <row r="14" spans="1:7" s="13" customFormat="1" x14ac:dyDescent="0.3">
      <c r="A14" s="14">
        <f t="shared" si="1"/>
        <v>5</v>
      </c>
      <c r="B14" s="11" t="s">
        <v>234</v>
      </c>
      <c r="C14" s="11"/>
      <c r="D14" s="11"/>
      <c r="E14" s="15">
        <v>3</v>
      </c>
      <c r="F14" s="5"/>
      <c r="G14" s="5"/>
    </row>
    <row r="15" spans="1:7" s="13" customFormat="1" x14ac:dyDescent="0.3">
      <c r="A15" s="14">
        <f t="shared" si="1"/>
        <v>6</v>
      </c>
      <c r="B15" s="11" t="s">
        <v>227</v>
      </c>
      <c r="C15" s="11"/>
      <c r="D15" s="11"/>
      <c r="E15" s="15">
        <v>3</v>
      </c>
      <c r="F15" s="5">
        <v>46</v>
      </c>
      <c r="G15" s="5"/>
    </row>
    <row r="16" spans="1:7" s="13" customFormat="1" x14ac:dyDescent="0.3">
      <c r="A16" s="14">
        <f t="shared" si="1"/>
        <v>7</v>
      </c>
      <c r="B16" s="11" t="s">
        <v>228</v>
      </c>
      <c r="C16" s="11"/>
      <c r="D16" s="11"/>
      <c r="E16" s="15">
        <v>3</v>
      </c>
      <c r="F16" s="34">
        <v>57</v>
      </c>
      <c r="G16" s="5"/>
    </row>
    <row r="17" spans="1:7" s="13" customFormat="1" x14ac:dyDescent="0.3">
      <c r="A17" s="14">
        <f t="shared" si="1"/>
        <v>8</v>
      </c>
      <c r="B17" s="5" t="s">
        <v>254</v>
      </c>
      <c r="C17" s="11"/>
      <c r="D17" s="11"/>
      <c r="E17" s="15">
        <v>3</v>
      </c>
      <c r="F17" s="34">
        <v>70</v>
      </c>
      <c r="G17" s="5"/>
    </row>
    <row r="18" spans="1:7" s="13" customFormat="1" x14ac:dyDescent="0.3">
      <c r="A18" s="14">
        <f t="shared" si="1"/>
        <v>9</v>
      </c>
      <c r="B18" s="5" t="s">
        <v>246</v>
      </c>
      <c r="C18" s="11"/>
      <c r="D18" s="11"/>
      <c r="E18" s="15">
        <v>3</v>
      </c>
      <c r="F18" s="5">
        <v>30</v>
      </c>
      <c r="G18" s="5"/>
    </row>
    <row r="19" spans="1:7" s="13" customFormat="1" x14ac:dyDescent="0.3">
      <c r="A19" s="14">
        <f t="shared" si="1"/>
        <v>10</v>
      </c>
      <c r="B19" s="11" t="s">
        <v>250</v>
      </c>
      <c r="C19" s="11"/>
      <c r="D19" s="11"/>
      <c r="E19" s="15">
        <v>3</v>
      </c>
      <c r="F19" s="5">
        <v>8</v>
      </c>
      <c r="G19" s="5"/>
    </row>
    <row r="20" spans="1:7" x14ac:dyDescent="0.3">
      <c r="A20" s="14">
        <f t="shared" si="1"/>
        <v>11</v>
      </c>
      <c r="B20" s="5" t="s">
        <v>270</v>
      </c>
      <c r="C20" s="11"/>
      <c r="D20" s="11"/>
      <c r="E20" s="15">
        <v>3</v>
      </c>
      <c r="F20" s="34">
        <v>66</v>
      </c>
      <c r="G20" s="5"/>
    </row>
    <row r="21" spans="1:7" x14ac:dyDescent="0.3">
      <c r="A21" s="14">
        <f t="shared" si="1"/>
        <v>12</v>
      </c>
      <c r="B21" s="5" t="s">
        <v>275</v>
      </c>
      <c r="C21" s="11"/>
      <c r="D21" s="11"/>
      <c r="E21" s="15">
        <v>3</v>
      </c>
      <c r="F21" s="5">
        <v>8</v>
      </c>
      <c r="G21" s="5"/>
    </row>
    <row r="22" spans="1:7" s="13" customFormat="1" x14ac:dyDescent="0.3">
      <c r="A22" s="14"/>
      <c r="B22" s="11"/>
      <c r="C22" s="11"/>
      <c r="D22" s="11"/>
      <c r="E22" s="15"/>
      <c r="F22" s="5"/>
      <c r="G22" s="5"/>
    </row>
    <row r="23" spans="1:7" s="13" customFormat="1" x14ac:dyDescent="0.3">
      <c r="A23" s="14">
        <v>1</v>
      </c>
      <c r="B23" s="5" t="s">
        <v>264</v>
      </c>
      <c r="C23" s="11"/>
      <c r="D23" s="11"/>
      <c r="E23" s="15">
        <v>4</v>
      </c>
      <c r="F23" s="34">
        <v>52</v>
      </c>
      <c r="G23" s="5"/>
    </row>
    <row r="24" spans="1:7" s="13" customFormat="1" x14ac:dyDescent="0.3">
      <c r="A24" s="14">
        <f>1+A23</f>
        <v>2</v>
      </c>
      <c r="B24" s="11" t="s">
        <v>236</v>
      </c>
      <c r="C24" s="5"/>
      <c r="D24" s="5"/>
      <c r="E24" s="5">
        <v>4</v>
      </c>
      <c r="F24" s="5">
        <v>20</v>
      </c>
      <c r="G24" s="5"/>
    </row>
    <row r="25" spans="1:7" s="13" customFormat="1" x14ac:dyDescent="0.3">
      <c r="A25" s="14">
        <f t="shared" ref="A25:A35" si="2">1+A24</f>
        <v>3</v>
      </c>
      <c r="B25" s="11" t="s">
        <v>285</v>
      </c>
      <c r="C25" s="11"/>
      <c r="D25" s="11"/>
      <c r="E25" s="11">
        <v>4</v>
      </c>
      <c r="F25" s="5"/>
      <c r="G25" s="5"/>
    </row>
    <row r="26" spans="1:7" s="13" customFormat="1" x14ac:dyDescent="0.3">
      <c r="A26" s="14">
        <f t="shared" si="2"/>
        <v>4</v>
      </c>
      <c r="B26" s="5" t="s">
        <v>269</v>
      </c>
      <c r="C26" s="11"/>
      <c r="D26" s="11"/>
      <c r="E26" s="15">
        <v>4</v>
      </c>
      <c r="F26" s="5">
        <v>29</v>
      </c>
      <c r="G26" s="5"/>
    </row>
    <row r="27" spans="1:7" s="13" customFormat="1" x14ac:dyDescent="0.3">
      <c r="A27" s="14">
        <f t="shared" si="2"/>
        <v>5</v>
      </c>
      <c r="B27" s="11" t="s">
        <v>274</v>
      </c>
      <c r="C27" s="11"/>
      <c r="D27" s="11"/>
      <c r="E27" s="15">
        <v>4</v>
      </c>
      <c r="F27" s="5"/>
      <c r="G27" s="5"/>
    </row>
    <row r="28" spans="1:7" s="13" customFormat="1" x14ac:dyDescent="0.3">
      <c r="A28" s="14">
        <f t="shared" si="2"/>
        <v>6</v>
      </c>
      <c r="B28" s="11" t="s">
        <v>259</v>
      </c>
      <c r="C28" s="11"/>
      <c r="D28" s="11"/>
      <c r="E28" s="15">
        <v>4</v>
      </c>
      <c r="F28" s="34">
        <v>85</v>
      </c>
      <c r="G28" s="5"/>
    </row>
    <row r="29" spans="1:7" s="13" customFormat="1" x14ac:dyDescent="0.3">
      <c r="A29" s="14">
        <f t="shared" si="2"/>
        <v>7</v>
      </c>
      <c r="B29" s="11" t="s">
        <v>242</v>
      </c>
      <c r="C29" s="11"/>
      <c r="D29" s="11"/>
      <c r="E29" s="15">
        <v>4</v>
      </c>
      <c r="F29" s="5">
        <v>21</v>
      </c>
      <c r="G29" s="5"/>
    </row>
    <row r="30" spans="1:7" s="13" customFormat="1" x14ac:dyDescent="0.3">
      <c r="A30" s="14">
        <f t="shared" si="2"/>
        <v>8</v>
      </c>
      <c r="B30" s="11" t="s">
        <v>268</v>
      </c>
      <c r="C30" s="11"/>
      <c r="D30" s="11"/>
      <c r="E30" s="15">
        <v>4</v>
      </c>
      <c r="F30" s="34">
        <v>56</v>
      </c>
      <c r="G30" s="5"/>
    </row>
    <row r="31" spans="1:7" s="13" customFormat="1" x14ac:dyDescent="0.3">
      <c r="A31" s="14">
        <f t="shared" si="2"/>
        <v>9</v>
      </c>
      <c r="B31" s="5" t="s">
        <v>243</v>
      </c>
      <c r="C31" s="11"/>
      <c r="D31" s="11"/>
      <c r="E31" s="15">
        <v>4</v>
      </c>
      <c r="F31" s="34">
        <v>90</v>
      </c>
      <c r="G31" s="5"/>
    </row>
    <row r="32" spans="1:7" x14ac:dyDescent="0.3">
      <c r="A32" s="14">
        <f t="shared" si="2"/>
        <v>10</v>
      </c>
      <c r="B32" s="11" t="s">
        <v>224</v>
      </c>
      <c r="C32" s="11"/>
      <c r="D32" s="11"/>
      <c r="E32" s="15">
        <v>4</v>
      </c>
      <c r="F32" s="34">
        <v>77</v>
      </c>
      <c r="G32" s="5"/>
    </row>
    <row r="33" spans="1:7" x14ac:dyDescent="0.3">
      <c r="A33" s="14">
        <f t="shared" si="2"/>
        <v>11</v>
      </c>
      <c r="B33" s="11" t="s">
        <v>216</v>
      </c>
      <c r="C33" s="14"/>
      <c r="D33" s="14"/>
      <c r="E33" s="15">
        <v>4</v>
      </c>
      <c r="F33" s="34">
        <v>96</v>
      </c>
      <c r="G33" s="5"/>
    </row>
    <row r="34" spans="1:7" x14ac:dyDescent="0.3">
      <c r="A34" s="14">
        <f t="shared" si="2"/>
        <v>12</v>
      </c>
      <c r="B34" s="11" t="s">
        <v>237</v>
      </c>
      <c r="C34" s="11"/>
      <c r="D34" s="11"/>
      <c r="E34" s="15">
        <v>4</v>
      </c>
      <c r="F34" s="5">
        <v>40</v>
      </c>
      <c r="G34" s="5"/>
    </row>
    <row r="35" spans="1:7" s="13" customFormat="1" x14ac:dyDescent="0.3">
      <c r="A35" s="14">
        <f t="shared" si="2"/>
        <v>13</v>
      </c>
      <c r="B35" s="8" t="s">
        <v>331</v>
      </c>
      <c r="C35" s="8"/>
      <c r="D35" s="8"/>
      <c r="E35" s="15">
        <v>4</v>
      </c>
      <c r="F35" s="5">
        <v>8</v>
      </c>
      <c r="G35" s="5"/>
    </row>
    <row r="36" spans="1:7" s="13" customFormat="1" x14ac:dyDescent="0.3">
      <c r="A36" s="14"/>
      <c r="B36" s="8"/>
      <c r="C36" s="8"/>
      <c r="D36" s="8"/>
      <c r="E36" s="15"/>
      <c r="F36" s="5"/>
      <c r="G36" s="5"/>
    </row>
    <row r="37" spans="1:7" s="13" customFormat="1" x14ac:dyDescent="0.3">
      <c r="A37" s="14">
        <v>1</v>
      </c>
      <c r="B37" s="11" t="s">
        <v>231</v>
      </c>
      <c r="C37" s="11"/>
      <c r="D37" s="11"/>
      <c r="E37" s="15">
        <v>5</v>
      </c>
      <c r="F37" s="5">
        <v>7</v>
      </c>
      <c r="G37" s="5"/>
    </row>
    <row r="38" spans="1:7" s="13" customFormat="1" x14ac:dyDescent="0.3">
      <c r="A38" s="14">
        <f>1+A37</f>
        <v>2</v>
      </c>
      <c r="B38" s="11" t="s">
        <v>233</v>
      </c>
      <c r="C38" s="11"/>
      <c r="D38" s="11"/>
      <c r="E38" s="15">
        <v>5</v>
      </c>
      <c r="F38" s="34">
        <v>76</v>
      </c>
      <c r="G38" s="5"/>
    </row>
    <row r="39" spans="1:7" s="13" customFormat="1" x14ac:dyDescent="0.3">
      <c r="A39" s="14">
        <f t="shared" ref="A39:A50" si="3">1+A38</f>
        <v>3</v>
      </c>
      <c r="B39" s="11" t="s">
        <v>286</v>
      </c>
      <c r="C39" s="11"/>
      <c r="D39" s="5"/>
      <c r="E39" s="11">
        <v>5</v>
      </c>
      <c r="F39" s="5"/>
      <c r="G39" s="5"/>
    </row>
    <row r="40" spans="1:7" s="13" customFormat="1" x14ac:dyDescent="0.3">
      <c r="A40" s="14">
        <f t="shared" si="3"/>
        <v>4</v>
      </c>
      <c r="B40" s="5" t="s">
        <v>323</v>
      </c>
      <c r="C40" s="11"/>
      <c r="D40" s="11"/>
      <c r="E40" s="15">
        <v>5</v>
      </c>
      <c r="F40" s="34">
        <v>58</v>
      </c>
      <c r="G40" s="5"/>
    </row>
    <row r="41" spans="1:7" s="13" customFormat="1" x14ac:dyDescent="0.3">
      <c r="A41" s="14">
        <f t="shared" si="3"/>
        <v>5</v>
      </c>
      <c r="B41" s="11" t="s">
        <v>244</v>
      </c>
      <c r="C41" s="11"/>
      <c r="D41" s="11"/>
      <c r="E41" s="15">
        <v>5</v>
      </c>
      <c r="F41" s="34">
        <v>63</v>
      </c>
      <c r="G41" s="5"/>
    </row>
    <row r="42" spans="1:7" s="13" customFormat="1" x14ac:dyDescent="0.3">
      <c r="A42" s="14">
        <f t="shared" si="3"/>
        <v>6</v>
      </c>
      <c r="B42" s="11" t="s">
        <v>322</v>
      </c>
      <c r="C42" s="11"/>
      <c r="D42" s="11"/>
      <c r="E42" s="15">
        <v>5</v>
      </c>
      <c r="F42" s="36">
        <v>34</v>
      </c>
      <c r="G42" s="5"/>
    </row>
    <row r="43" spans="1:7" s="13" customFormat="1" x14ac:dyDescent="0.3">
      <c r="A43" s="14">
        <f t="shared" si="3"/>
        <v>7</v>
      </c>
      <c r="B43" s="5" t="s">
        <v>272</v>
      </c>
      <c r="C43" s="11"/>
      <c r="D43" s="11"/>
      <c r="E43" s="15">
        <v>5</v>
      </c>
      <c r="F43" s="5"/>
      <c r="G43" s="5"/>
    </row>
    <row r="44" spans="1:7" s="13" customFormat="1" x14ac:dyDescent="0.3">
      <c r="A44" s="14">
        <f t="shared" si="3"/>
        <v>8</v>
      </c>
      <c r="B44" s="5" t="s">
        <v>252</v>
      </c>
      <c r="C44" s="11"/>
      <c r="D44" s="11"/>
      <c r="E44" s="15">
        <v>5</v>
      </c>
      <c r="F44" s="34">
        <v>85</v>
      </c>
      <c r="G44" s="5"/>
    </row>
    <row r="45" spans="1:7" s="13" customFormat="1" x14ac:dyDescent="0.3">
      <c r="A45" s="14">
        <f t="shared" si="3"/>
        <v>9</v>
      </c>
      <c r="B45" s="5" t="s">
        <v>238</v>
      </c>
      <c r="C45" s="11"/>
      <c r="D45" s="11"/>
      <c r="E45" s="15">
        <v>5</v>
      </c>
      <c r="F45" s="5"/>
      <c r="G45" s="5"/>
    </row>
    <row r="46" spans="1:7" x14ac:dyDescent="0.3">
      <c r="A46" s="14">
        <f t="shared" si="3"/>
        <v>10</v>
      </c>
      <c r="B46" s="5" t="s">
        <v>247</v>
      </c>
      <c r="C46" s="11"/>
      <c r="D46" s="11"/>
      <c r="E46" s="15">
        <v>5</v>
      </c>
      <c r="F46" s="5">
        <v>25</v>
      </c>
      <c r="G46" s="5"/>
    </row>
    <row r="47" spans="1:7" x14ac:dyDescent="0.3">
      <c r="A47" s="14">
        <f t="shared" si="3"/>
        <v>11</v>
      </c>
      <c r="B47" s="11" t="s">
        <v>220</v>
      </c>
      <c r="C47" s="11"/>
      <c r="D47" s="11"/>
      <c r="E47" s="15">
        <v>5</v>
      </c>
      <c r="F47" s="5">
        <v>5</v>
      </c>
      <c r="G47" s="5"/>
    </row>
    <row r="48" spans="1:7" x14ac:dyDescent="0.3">
      <c r="A48" s="14">
        <f t="shared" si="3"/>
        <v>12</v>
      </c>
      <c r="B48" s="11" t="s">
        <v>276</v>
      </c>
      <c r="C48" s="11"/>
      <c r="D48" s="11"/>
      <c r="E48" s="15">
        <v>5</v>
      </c>
      <c r="F48" s="5"/>
      <c r="G48" s="5"/>
    </row>
    <row r="49" spans="1:7" x14ac:dyDescent="0.3">
      <c r="A49" s="14">
        <f t="shared" si="3"/>
        <v>13</v>
      </c>
      <c r="B49" s="11" t="s">
        <v>232</v>
      </c>
      <c r="C49" s="11"/>
      <c r="D49" s="11"/>
      <c r="E49" s="15">
        <v>5</v>
      </c>
      <c r="F49" s="34">
        <v>62</v>
      </c>
      <c r="G49" s="5"/>
    </row>
    <row r="50" spans="1:7" x14ac:dyDescent="0.3">
      <c r="A50" s="14">
        <f t="shared" si="3"/>
        <v>14</v>
      </c>
      <c r="B50" s="11" t="s">
        <v>251</v>
      </c>
      <c r="C50" s="11"/>
      <c r="D50" s="11"/>
      <c r="E50" s="15">
        <v>5</v>
      </c>
      <c r="F50" s="34">
        <v>86</v>
      </c>
      <c r="G50" s="5"/>
    </row>
    <row r="51" spans="1:7" s="13" customFormat="1" x14ac:dyDescent="0.3">
      <c r="A51" s="14"/>
      <c r="B51" s="11"/>
      <c r="C51" s="11"/>
      <c r="D51" s="11"/>
      <c r="E51" s="16"/>
      <c r="F51" s="5"/>
      <c r="G51" s="5"/>
    </row>
    <row r="52" spans="1:7" s="13" customFormat="1" x14ac:dyDescent="0.3">
      <c r="A52" s="14">
        <v>1</v>
      </c>
      <c r="B52" s="5" t="s">
        <v>265</v>
      </c>
      <c r="C52" s="11"/>
      <c r="D52" s="11"/>
      <c r="E52" s="16">
        <v>6</v>
      </c>
      <c r="F52" s="34">
        <v>63</v>
      </c>
      <c r="G52" s="5"/>
    </row>
    <row r="53" spans="1:7" s="13" customFormat="1" x14ac:dyDescent="0.3">
      <c r="A53" s="14">
        <f t="shared" ref="A53:A66" si="4">1+A52</f>
        <v>2</v>
      </c>
      <c r="B53" s="11" t="s">
        <v>321</v>
      </c>
      <c r="C53" s="11"/>
      <c r="D53" s="11"/>
      <c r="E53" s="15">
        <v>6</v>
      </c>
      <c r="F53" s="34">
        <v>71</v>
      </c>
      <c r="G53" s="5"/>
    </row>
    <row r="54" spans="1:7" s="13" customFormat="1" x14ac:dyDescent="0.3">
      <c r="A54" s="14">
        <f t="shared" si="4"/>
        <v>3</v>
      </c>
      <c r="B54" s="11" t="s">
        <v>223</v>
      </c>
      <c r="C54" s="11"/>
      <c r="D54" s="11"/>
      <c r="E54" s="15">
        <v>6</v>
      </c>
      <c r="F54" s="34">
        <v>63</v>
      </c>
      <c r="G54" s="5"/>
    </row>
    <row r="55" spans="1:7" s="13" customFormat="1" x14ac:dyDescent="0.3">
      <c r="A55" s="14">
        <f t="shared" si="4"/>
        <v>4</v>
      </c>
      <c r="B55" s="5" t="s">
        <v>273</v>
      </c>
      <c r="C55" s="11"/>
      <c r="D55" s="11"/>
      <c r="E55" s="15">
        <v>6</v>
      </c>
      <c r="F55" s="34">
        <v>63</v>
      </c>
      <c r="G55" s="5"/>
    </row>
    <row r="56" spans="1:7" s="13" customFormat="1" x14ac:dyDescent="0.3">
      <c r="A56" s="14">
        <f t="shared" si="4"/>
        <v>5</v>
      </c>
      <c r="B56" s="11" t="s">
        <v>221</v>
      </c>
      <c r="C56" s="11"/>
      <c r="D56" s="11"/>
      <c r="E56" s="15">
        <v>6</v>
      </c>
      <c r="F56" s="34">
        <v>65</v>
      </c>
      <c r="G56" s="5"/>
    </row>
    <row r="57" spans="1:7" s="13" customFormat="1" x14ac:dyDescent="0.3">
      <c r="A57" s="14">
        <f t="shared" si="4"/>
        <v>6</v>
      </c>
      <c r="B57" s="11" t="s">
        <v>286</v>
      </c>
      <c r="C57" s="11"/>
      <c r="D57" s="5"/>
      <c r="E57" s="11">
        <v>6</v>
      </c>
      <c r="F57" s="5"/>
      <c r="G57" s="5"/>
    </row>
    <row r="58" spans="1:7" s="13" customFormat="1" x14ac:dyDescent="0.3">
      <c r="A58" s="14">
        <f t="shared" si="4"/>
        <v>7</v>
      </c>
      <c r="B58" s="5" t="s">
        <v>258</v>
      </c>
      <c r="C58" s="11"/>
      <c r="D58" s="11"/>
      <c r="E58" s="15">
        <v>6</v>
      </c>
      <c r="F58" s="34">
        <v>77</v>
      </c>
      <c r="G58" s="5"/>
    </row>
    <row r="59" spans="1:7" s="13" customFormat="1" x14ac:dyDescent="0.3">
      <c r="A59" s="14">
        <f t="shared" si="4"/>
        <v>8</v>
      </c>
      <c r="B59" s="5" t="s">
        <v>240</v>
      </c>
      <c r="C59" s="11"/>
      <c r="D59" s="11"/>
      <c r="E59" s="15">
        <v>6</v>
      </c>
      <c r="F59" s="34">
        <v>78</v>
      </c>
      <c r="G59" s="5"/>
    </row>
    <row r="60" spans="1:7" s="13" customFormat="1" x14ac:dyDescent="0.3">
      <c r="A60" s="14">
        <f t="shared" si="4"/>
        <v>9</v>
      </c>
      <c r="B60" s="11" t="s">
        <v>235</v>
      </c>
      <c r="C60" s="11"/>
      <c r="D60" s="11"/>
      <c r="E60" s="15">
        <v>6</v>
      </c>
      <c r="F60" s="34">
        <v>72</v>
      </c>
      <c r="G60" s="5"/>
    </row>
    <row r="61" spans="1:7" s="13" customFormat="1" x14ac:dyDescent="0.3">
      <c r="A61" s="14">
        <f t="shared" si="4"/>
        <v>10</v>
      </c>
      <c r="B61" s="11" t="s">
        <v>229</v>
      </c>
      <c r="C61" s="11"/>
      <c r="D61" s="11"/>
      <c r="E61" s="15">
        <v>6</v>
      </c>
      <c r="F61" s="34">
        <v>83</v>
      </c>
      <c r="G61" s="5"/>
    </row>
    <row r="62" spans="1:7" x14ac:dyDescent="0.3">
      <c r="A62" s="14">
        <f t="shared" si="4"/>
        <v>11</v>
      </c>
      <c r="B62" s="5" t="s">
        <v>239</v>
      </c>
      <c r="C62" s="5"/>
      <c r="D62" s="5"/>
      <c r="E62" s="15">
        <v>6</v>
      </c>
      <c r="F62" s="5">
        <v>14</v>
      </c>
      <c r="G62" s="5"/>
    </row>
    <row r="63" spans="1:7" x14ac:dyDescent="0.3">
      <c r="A63" s="14">
        <f t="shared" si="4"/>
        <v>12</v>
      </c>
      <c r="B63" s="11" t="s">
        <v>262</v>
      </c>
      <c r="C63" s="11"/>
      <c r="D63" s="11"/>
      <c r="E63" s="15">
        <v>6</v>
      </c>
      <c r="F63" s="34">
        <v>79</v>
      </c>
      <c r="G63" s="5"/>
    </row>
    <row r="64" spans="1:7" x14ac:dyDescent="0.3">
      <c r="A64" s="14">
        <f t="shared" si="4"/>
        <v>13</v>
      </c>
      <c r="B64" s="11" t="s">
        <v>222</v>
      </c>
      <c r="C64" s="11"/>
      <c r="D64" s="11"/>
      <c r="E64" s="15">
        <v>6</v>
      </c>
      <c r="F64" s="34">
        <v>89</v>
      </c>
      <c r="G64" s="5"/>
    </row>
    <row r="65" spans="1:7" x14ac:dyDescent="0.3">
      <c r="A65" s="14">
        <f t="shared" si="4"/>
        <v>14</v>
      </c>
      <c r="B65" s="1" t="s">
        <v>329</v>
      </c>
      <c r="C65" s="11"/>
      <c r="D65" s="11"/>
      <c r="E65" s="15">
        <v>6</v>
      </c>
      <c r="F65" s="34">
        <v>96</v>
      </c>
      <c r="G65" s="5"/>
    </row>
    <row r="66" spans="1:7" x14ac:dyDescent="0.3">
      <c r="A66" s="14">
        <f t="shared" si="4"/>
        <v>15</v>
      </c>
      <c r="B66" s="11" t="s">
        <v>330</v>
      </c>
      <c r="C66" s="13"/>
      <c r="D66" s="35"/>
      <c r="E66" s="15">
        <v>6</v>
      </c>
      <c r="F66" s="5"/>
      <c r="G66" s="5"/>
    </row>
  </sheetData>
  <sortState ref="A57:J71">
    <sortCondition ref="B57:B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pane ySplit="1" topLeftCell="A2" activePane="bottomLeft" state="frozen"/>
      <selection pane="bottomLeft" activeCell="C25" sqref="C25"/>
    </sheetView>
  </sheetViews>
  <sheetFormatPr defaultRowHeight="14.4" x14ac:dyDescent="0.3"/>
  <cols>
    <col min="1" max="1" width="14" customWidth="1"/>
    <col min="2" max="2" width="12.21875" customWidth="1"/>
    <col min="3" max="3" width="16" customWidth="1"/>
    <col min="4" max="8" width="5" style="7" customWidth="1"/>
    <col min="9" max="9" width="6.88671875" style="7" customWidth="1"/>
    <col min="10" max="11" width="5" style="7" customWidth="1"/>
    <col min="12" max="12" width="7" style="7" customWidth="1"/>
    <col min="13" max="15" width="5" style="7" customWidth="1"/>
    <col min="16" max="16" width="5.44140625" style="7" customWidth="1"/>
    <col min="17" max="21" width="5" style="7" customWidth="1"/>
    <col min="22" max="23" width="8.88671875" style="7"/>
    <col min="24" max="24" width="26.77734375" customWidth="1"/>
  </cols>
  <sheetData>
    <row r="1" spans="1:24" ht="40.200000000000003" x14ac:dyDescent="0.3">
      <c r="A1" s="3" t="s">
        <v>0</v>
      </c>
      <c r="B1" s="3" t="s">
        <v>1</v>
      </c>
      <c r="C1" s="3" t="s">
        <v>2</v>
      </c>
      <c r="D1" s="18" t="s">
        <v>287</v>
      </c>
      <c r="E1" s="19" t="s">
        <v>288</v>
      </c>
      <c r="F1" s="22" t="s">
        <v>309</v>
      </c>
      <c r="G1" s="21" t="s">
        <v>292</v>
      </c>
      <c r="H1" s="21" t="s">
        <v>293</v>
      </c>
      <c r="I1" s="21" t="s">
        <v>294</v>
      </c>
      <c r="J1" s="30" t="s">
        <v>295</v>
      </c>
      <c r="K1" s="22" t="s">
        <v>296</v>
      </c>
      <c r="L1" s="23" t="s">
        <v>297</v>
      </c>
      <c r="M1" s="24" t="s">
        <v>298</v>
      </c>
      <c r="N1" s="24"/>
      <c r="O1" s="24" t="s">
        <v>299</v>
      </c>
      <c r="P1" s="24" t="s">
        <v>300</v>
      </c>
      <c r="Q1" s="25" t="s">
        <v>301</v>
      </c>
      <c r="R1" s="25" t="s">
        <v>302</v>
      </c>
      <c r="S1" s="25" t="s">
        <v>303</v>
      </c>
      <c r="T1" s="25" t="s">
        <v>304</v>
      </c>
      <c r="U1" s="25" t="s">
        <v>305</v>
      </c>
      <c r="V1" s="23" t="s">
        <v>306</v>
      </c>
      <c r="W1" s="25" t="s">
        <v>307</v>
      </c>
    </row>
    <row r="2" spans="1:24" x14ac:dyDescent="0.3">
      <c r="A2" s="2" t="s">
        <v>88</v>
      </c>
      <c r="B2" s="1"/>
      <c r="C2" s="1"/>
      <c r="D2" s="26"/>
      <c r="E2" s="26"/>
      <c r="F2" s="26"/>
      <c r="G2" s="28"/>
      <c r="H2" s="28"/>
      <c r="I2" s="28"/>
      <c r="J2" s="29"/>
      <c r="K2" s="26"/>
      <c r="L2" s="26"/>
      <c r="M2" s="5"/>
      <c r="N2" s="5"/>
      <c r="O2" s="5"/>
      <c r="P2" s="5"/>
      <c r="Q2" s="5"/>
      <c r="R2" s="5"/>
      <c r="S2" s="5"/>
      <c r="T2" s="5"/>
      <c r="U2" s="5"/>
      <c r="V2" s="5"/>
      <c r="W2" s="26"/>
    </row>
    <row r="3" spans="1:24" x14ac:dyDescent="0.3">
      <c r="A3" s="1" t="s">
        <v>36</v>
      </c>
      <c r="B3" s="1" t="s">
        <v>4</v>
      </c>
      <c r="C3" s="1" t="s">
        <v>23</v>
      </c>
      <c r="D3" s="26">
        <v>92</v>
      </c>
      <c r="E3" s="26">
        <v>82</v>
      </c>
      <c r="F3" s="26">
        <v>76</v>
      </c>
      <c r="G3" s="28">
        <v>90</v>
      </c>
      <c r="H3" s="28"/>
      <c r="I3" s="28"/>
      <c r="J3" s="29">
        <f t="shared" ref="J3:J9" si="0">MAX(G3:I3)</f>
        <v>90</v>
      </c>
      <c r="K3" s="26"/>
      <c r="L3" s="26">
        <f t="shared" ref="L3:L25" si="1">SUM(D3:F3,J3:K3)</f>
        <v>340</v>
      </c>
      <c r="M3" s="5">
        <f t="shared" ref="M3:M35" si="2">COUNT(D3:F3,J3:K3)</f>
        <v>4</v>
      </c>
      <c r="N3" s="5"/>
      <c r="O3" s="5"/>
      <c r="P3" s="34">
        <v>85</v>
      </c>
      <c r="Q3" s="5">
        <f t="shared" ref="Q3:Q35" si="3">IF(D3&gt;46,1,0)</f>
        <v>1</v>
      </c>
      <c r="R3" s="5">
        <f t="shared" ref="R3:R35" si="4">IF(E3&gt;40,1,0)</f>
        <v>1</v>
      </c>
      <c r="S3" s="5">
        <f t="shared" ref="S3:S35" si="5">IF(F3&gt;=50,1,0)</f>
        <v>1</v>
      </c>
      <c r="T3" s="5">
        <f t="shared" ref="T3:T35" si="6">IF(J3&gt;=60,1,0)</f>
        <v>1</v>
      </c>
      <c r="U3" s="5">
        <f t="shared" ref="U3:U35" si="7">IF(K3&gt;=50,1,0)</f>
        <v>0</v>
      </c>
      <c r="V3" s="5">
        <f t="shared" ref="V3:V35" si="8">SUM(Q3:U3)</f>
        <v>4</v>
      </c>
      <c r="W3" s="26">
        <f>L3-MIN(D3:F3,J3:K3)</f>
        <v>264</v>
      </c>
      <c r="X3" s="38" t="s">
        <v>340</v>
      </c>
    </row>
    <row r="4" spans="1:24" x14ac:dyDescent="0.3">
      <c r="A4" s="1" t="s">
        <v>72</v>
      </c>
      <c r="B4" s="1" t="s">
        <v>59</v>
      </c>
      <c r="C4" s="1" t="s">
        <v>13</v>
      </c>
      <c r="D4" s="26">
        <v>91</v>
      </c>
      <c r="E4" s="26">
        <v>74</v>
      </c>
      <c r="F4" s="26"/>
      <c r="G4" s="28">
        <v>98</v>
      </c>
      <c r="H4" s="28"/>
      <c r="I4" s="28"/>
      <c r="J4" s="29">
        <f t="shared" si="0"/>
        <v>98</v>
      </c>
      <c r="K4" s="26">
        <v>69</v>
      </c>
      <c r="L4" s="26">
        <f t="shared" si="1"/>
        <v>332</v>
      </c>
      <c r="M4" s="5">
        <f t="shared" si="2"/>
        <v>4</v>
      </c>
      <c r="N4" s="5"/>
      <c r="O4" s="5"/>
      <c r="P4" s="5"/>
      <c r="Q4" s="5">
        <f t="shared" si="3"/>
        <v>1</v>
      </c>
      <c r="R4" s="5">
        <f t="shared" si="4"/>
        <v>1</v>
      </c>
      <c r="S4" s="5">
        <f t="shared" si="5"/>
        <v>0</v>
      </c>
      <c r="T4" s="5">
        <f t="shared" si="6"/>
        <v>1</v>
      </c>
      <c r="U4" s="5">
        <f t="shared" si="7"/>
        <v>1</v>
      </c>
      <c r="V4" s="5">
        <f t="shared" si="8"/>
        <v>4</v>
      </c>
      <c r="W4" s="26">
        <f>L4-MIN(D4:F4,J4:K4)</f>
        <v>263</v>
      </c>
      <c r="X4" s="38" t="s">
        <v>340</v>
      </c>
    </row>
    <row r="5" spans="1:24" x14ac:dyDescent="0.3">
      <c r="A5" s="1" t="s">
        <v>64</v>
      </c>
      <c r="B5" s="1" t="s">
        <v>59</v>
      </c>
      <c r="C5" s="1" t="s">
        <v>35</v>
      </c>
      <c r="D5" s="26">
        <v>88</v>
      </c>
      <c r="E5" s="26">
        <v>71</v>
      </c>
      <c r="F5" s="26">
        <v>76</v>
      </c>
      <c r="G5" s="28">
        <v>88</v>
      </c>
      <c r="H5" s="28"/>
      <c r="I5" s="28"/>
      <c r="J5" s="29">
        <f t="shared" si="0"/>
        <v>88</v>
      </c>
      <c r="K5" s="26"/>
      <c r="L5" s="26">
        <f t="shared" si="1"/>
        <v>323</v>
      </c>
      <c r="M5" s="5">
        <f t="shared" si="2"/>
        <v>4</v>
      </c>
      <c r="N5" s="5"/>
      <c r="O5" s="5"/>
      <c r="P5" s="5"/>
      <c r="Q5" s="5">
        <f t="shared" si="3"/>
        <v>1</v>
      </c>
      <c r="R5" s="5">
        <f t="shared" si="4"/>
        <v>1</v>
      </c>
      <c r="S5" s="5">
        <f t="shared" si="5"/>
        <v>1</v>
      </c>
      <c r="T5" s="5">
        <f t="shared" si="6"/>
        <v>1</v>
      </c>
      <c r="U5" s="5">
        <f t="shared" si="7"/>
        <v>0</v>
      </c>
      <c r="V5" s="5">
        <f t="shared" si="8"/>
        <v>4</v>
      </c>
      <c r="W5" s="26">
        <f>L5-MIN(D5:F5,J5:K5)</f>
        <v>252</v>
      </c>
      <c r="X5" s="38" t="s">
        <v>340</v>
      </c>
    </row>
    <row r="6" spans="1:24" x14ac:dyDescent="0.3">
      <c r="A6" s="1" t="s">
        <v>75</v>
      </c>
      <c r="B6" s="1" t="s">
        <v>65</v>
      </c>
      <c r="C6" s="1" t="s">
        <v>76</v>
      </c>
      <c r="D6" s="26">
        <v>86</v>
      </c>
      <c r="E6" s="26">
        <v>66</v>
      </c>
      <c r="F6" s="26">
        <v>92</v>
      </c>
      <c r="G6" s="28">
        <v>38</v>
      </c>
      <c r="H6" s="28"/>
      <c r="I6" s="28"/>
      <c r="J6" s="29">
        <f t="shared" si="0"/>
        <v>38</v>
      </c>
      <c r="K6" s="26">
        <v>51</v>
      </c>
      <c r="L6" s="26">
        <f t="shared" si="1"/>
        <v>333</v>
      </c>
      <c r="M6" s="5">
        <f t="shared" si="2"/>
        <v>5</v>
      </c>
      <c r="N6" s="5"/>
      <c r="O6" s="5"/>
      <c r="P6" s="5"/>
      <c r="Q6" s="5">
        <f t="shared" si="3"/>
        <v>1</v>
      </c>
      <c r="R6" s="5">
        <f t="shared" si="4"/>
        <v>1</v>
      </c>
      <c r="S6" s="5">
        <f t="shared" si="5"/>
        <v>1</v>
      </c>
      <c r="T6" s="5">
        <f t="shared" si="6"/>
        <v>0</v>
      </c>
      <c r="U6" s="5">
        <f t="shared" si="7"/>
        <v>1</v>
      </c>
      <c r="V6" s="5">
        <f t="shared" si="8"/>
        <v>4</v>
      </c>
      <c r="W6" s="26">
        <f>D6+F6+E6</f>
        <v>244</v>
      </c>
      <c r="X6" s="38" t="s">
        <v>340</v>
      </c>
    </row>
    <row r="7" spans="1:24" x14ac:dyDescent="0.3">
      <c r="A7" s="1" t="s">
        <v>66</v>
      </c>
      <c r="B7" s="1" t="s">
        <v>50</v>
      </c>
      <c r="C7" s="1" t="s">
        <v>41</v>
      </c>
      <c r="D7" s="26">
        <v>78</v>
      </c>
      <c r="E7" s="26">
        <v>75</v>
      </c>
      <c r="F7" s="26">
        <v>79</v>
      </c>
      <c r="G7" s="28">
        <v>71</v>
      </c>
      <c r="H7" s="28"/>
      <c r="I7" s="28">
        <v>4</v>
      </c>
      <c r="J7" s="29">
        <f t="shared" si="0"/>
        <v>71</v>
      </c>
      <c r="K7" s="26"/>
      <c r="L7" s="26">
        <f t="shared" si="1"/>
        <v>303</v>
      </c>
      <c r="M7" s="5">
        <f t="shared" si="2"/>
        <v>4</v>
      </c>
      <c r="N7" s="5"/>
      <c r="O7" s="5"/>
      <c r="P7" s="5"/>
      <c r="Q7" s="5">
        <f t="shared" si="3"/>
        <v>1</v>
      </c>
      <c r="R7" s="5">
        <f t="shared" si="4"/>
        <v>1</v>
      </c>
      <c r="S7" s="5">
        <f t="shared" si="5"/>
        <v>1</v>
      </c>
      <c r="T7" s="5">
        <f t="shared" si="6"/>
        <v>1</v>
      </c>
      <c r="U7" s="5">
        <f t="shared" si="7"/>
        <v>0</v>
      </c>
      <c r="V7" s="5">
        <f t="shared" si="8"/>
        <v>4</v>
      </c>
      <c r="W7" s="26">
        <f>L7-MIN(D7:F7,J7:K7)</f>
        <v>232</v>
      </c>
      <c r="X7" s="38" t="s">
        <v>340</v>
      </c>
    </row>
    <row r="8" spans="1:24" x14ac:dyDescent="0.3">
      <c r="A8" s="1" t="s">
        <v>56</v>
      </c>
      <c r="B8" s="1" t="s">
        <v>57</v>
      </c>
      <c r="C8" s="1"/>
      <c r="D8" s="26">
        <v>63</v>
      </c>
      <c r="E8" s="26">
        <v>57</v>
      </c>
      <c r="F8" s="26">
        <v>78</v>
      </c>
      <c r="G8" s="28">
        <v>75</v>
      </c>
      <c r="H8" s="28"/>
      <c r="I8" s="28">
        <v>57</v>
      </c>
      <c r="J8" s="29">
        <f t="shared" si="0"/>
        <v>75</v>
      </c>
      <c r="K8" s="26"/>
      <c r="L8" s="26">
        <f t="shared" si="1"/>
        <v>273</v>
      </c>
      <c r="M8" s="5">
        <f t="shared" si="2"/>
        <v>4</v>
      </c>
      <c r="N8" s="5"/>
      <c r="O8" s="5"/>
      <c r="P8" s="5"/>
      <c r="Q8" s="5">
        <f t="shared" si="3"/>
        <v>1</v>
      </c>
      <c r="R8" s="5">
        <f t="shared" si="4"/>
        <v>1</v>
      </c>
      <c r="S8" s="5">
        <f t="shared" si="5"/>
        <v>1</v>
      </c>
      <c r="T8" s="5">
        <f t="shared" si="6"/>
        <v>1</v>
      </c>
      <c r="U8" s="5">
        <f t="shared" si="7"/>
        <v>0</v>
      </c>
      <c r="V8" s="5">
        <f t="shared" si="8"/>
        <v>4</v>
      </c>
      <c r="W8" s="26">
        <f>L8-MIN(D8:F8,J8:K8)</f>
        <v>216</v>
      </c>
      <c r="X8" s="38" t="s">
        <v>340</v>
      </c>
    </row>
    <row r="9" spans="1:24" x14ac:dyDescent="0.3">
      <c r="A9" s="1" t="s">
        <v>43</v>
      </c>
      <c r="B9" s="1" t="s">
        <v>44</v>
      </c>
      <c r="C9" s="1" t="s">
        <v>27</v>
      </c>
      <c r="D9" s="26">
        <v>63</v>
      </c>
      <c r="E9" s="26">
        <v>65</v>
      </c>
      <c r="F9" s="26">
        <v>56</v>
      </c>
      <c r="G9" s="28">
        <v>84</v>
      </c>
      <c r="H9" s="28"/>
      <c r="I9" s="28"/>
      <c r="J9" s="29">
        <f t="shared" si="0"/>
        <v>84</v>
      </c>
      <c r="K9" s="26">
        <v>30</v>
      </c>
      <c r="L9" s="26">
        <f t="shared" si="1"/>
        <v>298</v>
      </c>
      <c r="M9" s="5">
        <f t="shared" si="2"/>
        <v>5</v>
      </c>
      <c r="N9" s="5"/>
      <c r="O9" s="5"/>
      <c r="P9" s="5"/>
      <c r="Q9" s="5">
        <f t="shared" si="3"/>
        <v>1</v>
      </c>
      <c r="R9" s="5">
        <f t="shared" si="4"/>
        <v>1</v>
      </c>
      <c r="S9" s="5">
        <f t="shared" si="5"/>
        <v>1</v>
      </c>
      <c r="T9" s="5">
        <f t="shared" si="6"/>
        <v>1</v>
      </c>
      <c r="U9" s="5">
        <f t="shared" si="7"/>
        <v>0</v>
      </c>
      <c r="V9" s="5">
        <f t="shared" si="8"/>
        <v>4</v>
      </c>
      <c r="W9" s="26">
        <f>J9+D9+E9</f>
        <v>212</v>
      </c>
      <c r="X9" s="38" t="s">
        <v>340</v>
      </c>
    </row>
    <row r="10" spans="1:24" x14ac:dyDescent="0.3">
      <c r="A10" s="1" t="s">
        <v>10</v>
      </c>
      <c r="B10" s="1" t="s">
        <v>11</v>
      </c>
      <c r="C10" s="1"/>
      <c r="D10" s="26">
        <v>91</v>
      </c>
      <c r="E10" s="26">
        <v>86</v>
      </c>
      <c r="F10" s="26"/>
      <c r="G10" s="28"/>
      <c r="H10" s="28"/>
      <c r="I10" s="28"/>
      <c r="J10" s="29"/>
      <c r="K10" s="26">
        <v>84</v>
      </c>
      <c r="L10" s="26">
        <f t="shared" si="1"/>
        <v>261</v>
      </c>
      <c r="M10" s="5">
        <f t="shared" si="2"/>
        <v>3</v>
      </c>
      <c r="N10" s="5"/>
      <c r="O10" s="5"/>
      <c r="P10" s="5"/>
      <c r="Q10" s="5">
        <f t="shared" si="3"/>
        <v>1</v>
      </c>
      <c r="R10" s="5">
        <f t="shared" si="4"/>
        <v>1</v>
      </c>
      <c r="S10" s="5">
        <f t="shared" si="5"/>
        <v>0</v>
      </c>
      <c r="T10" s="5">
        <f t="shared" si="6"/>
        <v>0</v>
      </c>
      <c r="U10" s="5">
        <f t="shared" si="7"/>
        <v>1</v>
      </c>
      <c r="V10" s="5">
        <f t="shared" si="8"/>
        <v>3</v>
      </c>
      <c r="W10" s="26">
        <f>L10</f>
        <v>261</v>
      </c>
      <c r="X10" s="38" t="s">
        <v>340</v>
      </c>
    </row>
    <row r="11" spans="1:24" x14ac:dyDescent="0.3">
      <c r="A11" s="1" t="s">
        <v>55</v>
      </c>
      <c r="B11" s="1" t="s">
        <v>14</v>
      </c>
      <c r="C11" s="1" t="s">
        <v>28</v>
      </c>
      <c r="D11" s="26">
        <v>93</v>
      </c>
      <c r="E11" s="26">
        <v>81</v>
      </c>
      <c r="F11" s="26"/>
      <c r="G11" s="28">
        <v>34</v>
      </c>
      <c r="H11" s="28"/>
      <c r="I11" s="28"/>
      <c r="J11" s="29">
        <f>MAX(G11:I11)</f>
        <v>34</v>
      </c>
      <c r="K11" s="26">
        <v>81</v>
      </c>
      <c r="L11" s="26">
        <f t="shared" si="1"/>
        <v>289</v>
      </c>
      <c r="M11" s="5">
        <f t="shared" si="2"/>
        <v>4</v>
      </c>
      <c r="N11" s="5"/>
      <c r="O11" s="5"/>
      <c r="P11" s="5"/>
      <c r="Q11" s="5">
        <f t="shared" si="3"/>
        <v>1</v>
      </c>
      <c r="R11" s="5">
        <f t="shared" si="4"/>
        <v>1</v>
      </c>
      <c r="S11" s="5">
        <f t="shared" si="5"/>
        <v>0</v>
      </c>
      <c r="T11" s="5">
        <f t="shared" si="6"/>
        <v>0</v>
      </c>
      <c r="U11" s="5">
        <f t="shared" si="7"/>
        <v>1</v>
      </c>
      <c r="V11" s="5">
        <f t="shared" si="8"/>
        <v>3</v>
      </c>
      <c r="W11" s="26">
        <f>L11-MIN(D11:F11,J11:K11)</f>
        <v>255</v>
      </c>
      <c r="X11" s="38" t="s">
        <v>340</v>
      </c>
    </row>
    <row r="12" spans="1:24" x14ac:dyDescent="0.3">
      <c r="A12" s="1" t="s">
        <v>54</v>
      </c>
      <c r="B12" s="1" t="s">
        <v>12</v>
      </c>
      <c r="C12" s="1" t="s">
        <v>18</v>
      </c>
      <c r="D12" s="26">
        <v>98</v>
      </c>
      <c r="E12" s="26">
        <v>77</v>
      </c>
      <c r="F12" s="26"/>
      <c r="G12" s="28"/>
      <c r="H12" s="28"/>
      <c r="I12" s="28"/>
      <c r="J12" s="29"/>
      <c r="K12" s="26">
        <v>77</v>
      </c>
      <c r="L12" s="26">
        <f t="shared" si="1"/>
        <v>252</v>
      </c>
      <c r="M12" s="5">
        <f t="shared" si="2"/>
        <v>3</v>
      </c>
      <c r="N12" s="5"/>
      <c r="O12" s="5"/>
      <c r="P12" s="5"/>
      <c r="Q12" s="5">
        <f t="shared" si="3"/>
        <v>1</v>
      </c>
      <c r="R12" s="5">
        <f t="shared" si="4"/>
        <v>1</v>
      </c>
      <c r="S12" s="5">
        <f t="shared" si="5"/>
        <v>0</v>
      </c>
      <c r="T12" s="5">
        <f t="shared" si="6"/>
        <v>0</v>
      </c>
      <c r="U12" s="5">
        <f t="shared" si="7"/>
        <v>1</v>
      </c>
      <c r="V12" s="5">
        <f t="shared" si="8"/>
        <v>3</v>
      </c>
      <c r="W12" s="26">
        <f>L12</f>
        <v>252</v>
      </c>
      <c r="X12" s="38" t="s">
        <v>340</v>
      </c>
    </row>
    <row r="13" spans="1:24" x14ac:dyDescent="0.3">
      <c r="A13" s="1" t="s">
        <v>71</v>
      </c>
      <c r="B13" s="1" t="s">
        <v>12</v>
      </c>
      <c r="C13" s="1" t="s">
        <v>6</v>
      </c>
      <c r="D13" s="26">
        <v>70</v>
      </c>
      <c r="E13" s="26">
        <v>9</v>
      </c>
      <c r="F13" s="26">
        <v>73</v>
      </c>
      <c r="G13" s="28">
        <v>76</v>
      </c>
      <c r="H13" s="28">
        <v>93</v>
      </c>
      <c r="I13" s="28">
        <v>13</v>
      </c>
      <c r="J13" s="29">
        <f>MAX(G13:I13)</f>
        <v>93</v>
      </c>
      <c r="K13" s="26"/>
      <c r="L13" s="26">
        <f t="shared" si="1"/>
        <v>245</v>
      </c>
      <c r="M13" s="5">
        <f t="shared" si="2"/>
        <v>4</v>
      </c>
      <c r="N13" s="5"/>
      <c r="O13" s="5"/>
      <c r="P13" s="5"/>
      <c r="Q13" s="5">
        <f t="shared" si="3"/>
        <v>1</v>
      </c>
      <c r="R13" s="5">
        <f t="shared" si="4"/>
        <v>0</v>
      </c>
      <c r="S13" s="5">
        <f t="shared" si="5"/>
        <v>1</v>
      </c>
      <c r="T13" s="5">
        <f t="shared" si="6"/>
        <v>1</v>
      </c>
      <c r="U13" s="5">
        <f t="shared" si="7"/>
        <v>0</v>
      </c>
      <c r="V13" s="5">
        <f t="shared" si="8"/>
        <v>3</v>
      </c>
      <c r="W13" s="26">
        <f>L13-MIN(D13:F13,J13:K13)</f>
        <v>236</v>
      </c>
      <c r="X13" s="38" t="s">
        <v>340</v>
      </c>
    </row>
    <row r="14" spans="1:24" x14ac:dyDescent="0.3">
      <c r="A14" s="1" t="s">
        <v>29</v>
      </c>
      <c r="B14" s="1" t="s">
        <v>14</v>
      </c>
      <c r="C14" s="1"/>
      <c r="D14" s="26">
        <v>71</v>
      </c>
      <c r="E14" s="26"/>
      <c r="F14" s="26">
        <v>76</v>
      </c>
      <c r="G14" s="28">
        <v>84</v>
      </c>
      <c r="H14" s="28"/>
      <c r="I14" s="28"/>
      <c r="J14" s="29">
        <f>MAX(G14:I14)</f>
        <v>84</v>
      </c>
      <c r="K14" s="26">
        <v>16</v>
      </c>
      <c r="L14" s="26">
        <f t="shared" si="1"/>
        <v>247</v>
      </c>
      <c r="M14" s="5">
        <f t="shared" si="2"/>
        <v>4</v>
      </c>
      <c r="N14" s="5"/>
      <c r="O14" s="5"/>
      <c r="P14" s="5"/>
      <c r="Q14" s="5">
        <f t="shared" si="3"/>
        <v>1</v>
      </c>
      <c r="R14" s="5">
        <f t="shared" si="4"/>
        <v>0</v>
      </c>
      <c r="S14" s="5">
        <f t="shared" si="5"/>
        <v>1</v>
      </c>
      <c r="T14" s="5">
        <f t="shared" si="6"/>
        <v>1</v>
      </c>
      <c r="U14" s="5">
        <f t="shared" si="7"/>
        <v>0</v>
      </c>
      <c r="V14" s="5">
        <f t="shared" si="8"/>
        <v>3</v>
      </c>
      <c r="W14" s="26">
        <f>L14-MIN(D14:F14,J14:K14)</f>
        <v>231</v>
      </c>
      <c r="X14" s="38" t="s">
        <v>340</v>
      </c>
    </row>
    <row r="15" spans="1:24" x14ac:dyDescent="0.3">
      <c r="A15" s="1" t="s">
        <v>84</v>
      </c>
      <c r="B15" s="1" t="s">
        <v>20</v>
      </c>
      <c r="C15" s="1" t="s">
        <v>85</v>
      </c>
      <c r="D15" s="26">
        <v>74</v>
      </c>
      <c r="E15" s="26">
        <v>66</v>
      </c>
      <c r="F15" s="26"/>
      <c r="G15" s="28">
        <v>84</v>
      </c>
      <c r="H15" s="28"/>
      <c r="I15" s="28"/>
      <c r="J15" s="29">
        <f>MAX(G15:I15)</f>
        <v>84</v>
      </c>
      <c r="K15" s="26"/>
      <c r="L15" s="26">
        <f t="shared" si="1"/>
        <v>224</v>
      </c>
      <c r="M15" s="5">
        <f t="shared" si="2"/>
        <v>3</v>
      </c>
      <c r="N15" s="5"/>
      <c r="O15" s="5"/>
      <c r="P15" s="5"/>
      <c r="Q15" s="5">
        <f t="shared" si="3"/>
        <v>1</v>
      </c>
      <c r="R15" s="5">
        <f t="shared" si="4"/>
        <v>1</v>
      </c>
      <c r="S15" s="5">
        <f t="shared" si="5"/>
        <v>0</v>
      </c>
      <c r="T15" s="5">
        <f t="shared" si="6"/>
        <v>1</v>
      </c>
      <c r="U15" s="5">
        <f t="shared" si="7"/>
        <v>0</v>
      </c>
      <c r="V15" s="5">
        <f t="shared" si="8"/>
        <v>3</v>
      </c>
      <c r="W15" s="26">
        <f t="shared" ref="W15:W23" si="9">L15</f>
        <v>224</v>
      </c>
      <c r="X15" s="38" t="s">
        <v>340</v>
      </c>
    </row>
    <row r="16" spans="1:24" x14ac:dyDescent="0.3">
      <c r="A16" s="1" t="s">
        <v>77</v>
      </c>
      <c r="B16" s="1" t="s">
        <v>78</v>
      </c>
      <c r="C16" s="1" t="s">
        <v>30</v>
      </c>
      <c r="D16" s="26">
        <v>82</v>
      </c>
      <c r="E16" s="26">
        <v>72</v>
      </c>
      <c r="F16" s="26">
        <v>70</v>
      </c>
      <c r="G16" s="28"/>
      <c r="H16" s="28"/>
      <c r="I16" s="28"/>
      <c r="J16" s="29"/>
      <c r="K16" s="26"/>
      <c r="L16" s="26">
        <f t="shared" si="1"/>
        <v>224</v>
      </c>
      <c r="M16" s="5">
        <f t="shared" si="2"/>
        <v>3</v>
      </c>
      <c r="N16" s="5"/>
      <c r="O16" s="5"/>
      <c r="P16" s="5"/>
      <c r="Q16" s="5">
        <f t="shared" si="3"/>
        <v>1</v>
      </c>
      <c r="R16" s="5">
        <f t="shared" si="4"/>
        <v>1</v>
      </c>
      <c r="S16" s="5">
        <f t="shared" si="5"/>
        <v>1</v>
      </c>
      <c r="T16" s="5">
        <f t="shared" si="6"/>
        <v>0</v>
      </c>
      <c r="U16" s="5">
        <f t="shared" si="7"/>
        <v>0</v>
      </c>
      <c r="V16" s="5">
        <f t="shared" si="8"/>
        <v>3</v>
      </c>
      <c r="W16" s="26">
        <f t="shared" si="9"/>
        <v>224</v>
      </c>
      <c r="X16" s="38" t="s">
        <v>340</v>
      </c>
    </row>
    <row r="17" spans="1:24" x14ac:dyDescent="0.3">
      <c r="A17" s="1" t="s">
        <v>86</v>
      </c>
      <c r="B17" s="1" t="s">
        <v>47</v>
      </c>
      <c r="C17" s="1" t="s">
        <v>27</v>
      </c>
      <c r="D17" s="26">
        <v>80</v>
      </c>
      <c r="E17" s="26">
        <v>64</v>
      </c>
      <c r="F17" s="26"/>
      <c r="G17" s="28"/>
      <c r="H17" s="28"/>
      <c r="I17" s="28"/>
      <c r="J17" s="29"/>
      <c r="K17" s="26">
        <v>74</v>
      </c>
      <c r="L17" s="26">
        <f t="shared" si="1"/>
        <v>218</v>
      </c>
      <c r="M17" s="5">
        <f t="shared" si="2"/>
        <v>3</v>
      </c>
      <c r="N17" s="5"/>
      <c r="O17" s="5"/>
      <c r="P17" s="5"/>
      <c r="Q17" s="5">
        <f t="shared" si="3"/>
        <v>1</v>
      </c>
      <c r="R17" s="5">
        <f t="shared" si="4"/>
        <v>1</v>
      </c>
      <c r="S17" s="5">
        <f t="shared" si="5"/>
        <v>0</v>
      </c>
      <c r="T17" s="5">
        <f t="shared" si="6"/>
        <v>0</v>
      </c>
      <c r="U17" s="5">
        <f t="shared" si="7"/>
        <v>1</v>
      </c>
      <c r="V17" s="5">
        <f t="shared" si="8"/>
        <v>3</v>
      </c>
      <c r="W17" s="26">
        <f t="shared" si="9"/>
        <v>218</v>
      </c>
      <c r="X17" s="38" t="s">
        <v>340</v>
      </c>
    </row>
    <row r="18" spans="1:24" x14ac:dyDescent="0.3">
      <c r="A18" s="1" t="s">
        <v>68</v>
      </c>
      <c r="B18" s="1" t="s">
        <v>48</v>
      </c>
      <c r="C18" s="1"/>
      <c r="D18" s="26">
        <v>83</v>
      </c>
      <c r="E18" s="26"/>
      <c r="F18" s="26">
        <v>59</v>
      </c>
      <c r="G18" s="28">
        <v>68</v>
      </c>
      <c r="H18" s="28"/>
      <c r="I18" s="28"/>
      <c r="J18" s="29">
        <f>MAX(G18:I18)</f>
        <v>68</v>
      </c>
      <c r="K18" s="26"/>
      <c r="L18" s="26">
        <f t="shared" si="1"/>
        <v>210</v>
      </c>
      <c r="M18" s="5">
        <f t="shared" si="2"/>
        <v>3</v>
      </c>
      <c r="N18" s="5"/>
      <c r="O18" s="5"/>
      <c r="P18" s="5"/>
      <c r="Q18" s="5">
        <f t="shared" si="3"/>
        <v>1</v>
      </c>
      <c r="R18" s="5">
        <f t="shared" si="4"/>
        <v>0</v>
      </c>
      <c r="S18" s="5">
        <f t="shared" si="5"/>
        <v>1</v>
      </c>
      <c r="T18" s="5">
        <f t="shared" si="6"/>
        <v>1</v>
      </c>
      <c r="U18" s="5">
        <f t="shared" si="7"/>
        <v>0</v>
      </c>
      <c r="V18" s="5">
        <f t="shared" si="8"/>
        <v>3</v>
      </c>
      <c r="W18" s="26">
        <f t="shared" si="9"/>
        <v>210</v>
      </c>
      <c r="X18" s="38" t="s">
        <v>340</v>
      </c>
    </row>
    <row r="19" spans="1:24" x14ac:dyDescent="0.3">
      <c r="A19" s="1" t="s">
        <v>87</v>
      </c>
      <c r="B19" s="1" t="s">
        <v>38</v>
      </c>
      <c r="C19" s="1" t="s">
        <v>31</v>
      </c>
      <c r="D19" s="26">
        <v>62</v>
      </c>
      <c r="E19" s="26">
        <v>62</v>
      </c>
      <c r="F19" s="26"/>
      <c r="G19" s="28">
        <v>82</v>
      </c>
      <c r="H19" s="28"/>
      <c r="I19" s="28"/>
      <c r="J19" s="29">
        <f>MAX(G19:I19)</f>
        <v>82</v>
      </c>
      <c r="K19" s="26"/>
      <c r="L19" s="26">
        <f t="shared" si="1"/>
        <v>206</v>
      </c>
      <c r="M19" s="5">
        <f t="shared" si="2"/>
        <v>3</v>
      </c>
      <c r="N19" s="5"/>
      <c r="O19" s="5"/>
      <c r="P19" s="5"/>
      <c r="Q19" s="5">
        <f t="shared" si="3"/>
        <v>1</v>
      </c>
      <c r="R19" s="5">
        <f t="shared" si="4"/>
        <v>1</v>
      </c>
      <c r="S19" s="5">
        <f t="shared" si="5"/>
        <v>0</v>
      </c>
      <c r="T19" s="5">
        <f t="shared" si="6"/>
        <v>1</v>
      </c>
      <c r="U19" s="5">
        <f t="shared" si="7"/>
        <v>0</v>
      </c>
      <c r="V19" s="5">
        <f t="shared" si="8"/>
        <v>3</v>
      </c>
      <c r="W19" s="26">
        <f t="shared" si="9"/>
        <v>206</v>
      </c>
      <c r="X19" s="38" t="s">
        <v>340</v>
      </c>
    </row>
    <row r="20" spans="1:24" x14ac:dyDescent="0.3">
      <c r="A20" s="1" t="s">
        <v>19</v>
      </c>
      <c r="B20" s="1" t="s">
        <v>20</v>
      </c>
      <c r="C20" s="1" t="s">
        <v>21</v>
      </c>
      <c r="D20" s="26">
        <v>71</v>
      </c>
      <c r="E20" s="26">
        <v>71</v>
      </c>
      <c r="F20" s="26">
        <v>63</v>
      </c>
      <c r="G20" s="28"/>
      <c r="H20" s="28"/>
      <c r="I20" s="28"/>
      <c r="J20" s="29"/>
      <c r="K20" s="26"/>
      <c r="L20" s="26">
        <f t="shared" si="1"/>
        <v>205</v>
      </c>
      <c r="M20" s="5">
        <f t="shared" si="2"/>
        <v>3</v>
      </c>
      <c r="N20" s="5"/>
      <c r="O20" s="5"/>
      <c r="P20" s="5"/>
      <c r="Q20" s="5">
        <f t="shared" si="3"/>
        <v>1</v>
      </c>
      <c r="R20" s="5">
        <f t="shared" si="4"/>
        <v>1</v>
      </c>
      <c r="S20" s="5">
        <f t="shared" si="5"/>
        <v>1</v>
      </c>
      <c r="T20" s="5">
        <f t="shared" si="6"/>
        <v>0</v>
      </c>
      <c r="U20" s="5">
        <f t="shared" si="7"/>
        <v>0</v>
      </c>
      <c r="V20" s="5">
        <f t="shared" si="8"/>
        <v>3</v>
      </c>
      <c r="W20" s="26">
        <f t="shared" si="9"/>
        <v>205</v>
      </c>
      <c r="X20" s="38" t="s">
        <v>340</v>
      </c>
    </row>
    <row r="21" spans="1:24" x14ac:dyDescent="0.3">
      <c r="A21" s="1" t="s">
        <v>70</v>
      </c>
      <c r="B21" s="1" t="s">
        <v>22</v>
      </c>
      <c r="C21" s="1" t="s">
        <v>13</v>
      </c>
      <c r="D21" s="26">
        <v>66</v>
      </c>
      <c r="E21" s="26">
        <v>44</v>
      </c>
      <c r="F21" s="26"/>
      <c r="G21" s="28"/>
      <c r="H21" s="28"/>
      <c r="I21" s="28"/>
      <c r="J21" s="29"/>
      <c r="K21" s="26">
        <v>69</v>
      </c>
      <c r="L21" s="26">
        <f t="shared" si="1"/>
        <v>179</v>
      </c>
      <c r="M21" s="5">
        <f t="shared" si="2"/>
        <v>3</v>
      </c>
      <c r="N21" s="5"/>
      <c r="O21" s="5"/>
      <c r="P21" s="5"/>
      <c r="Q21" s="5">
        <f t="shared" si="3"/>
        <v>1</v>
      </c>
      <c r="R21" s="5">
        <f t="shared" si="4"/>
        <v>1</v>
      </c>
      <c r="S21" s="5">
        <f t="shared" si="5"/>
        <v>0</v>
      </c>
      <c r="T21" s="5">
        <f t="shared" si="6"/>
        <v>0</v>
      </c>
      <c r="U21" s="5">
        <f t="shared" si="7"/>
        <v>1</v>
      </c>
      <c r="V21" s="5">
        <f t="shared" si="8"/>
        <v>3</v>
      </c>
      <c r="W21" s="26">
        <f t="shared" si="9"/>
        <v>179</v>
      </c>
      <c r="X21" s="38" t="s">
        <v>340</v>
      </c>
    </row>
    <row r="22" spans="1:24" x14ac:dyDescent="0.3">
      <c r="A22" s="1" t="s">
        <v>46</v>
      </c>
      <c r="B22" s="1" t="s">
        <v>50</v>
      </c>
      <c r="C22" s="1" t="s">
        <v>9</v>
      </c>
      <c r="D22" s="26">
        <v>82</v>
      </c>
      <c r="E22" s="26">
        <v>75</v>
      </c>
      <c r="F22" s="26"/>
      <c r="G22" s="28"/>
      <c r="H22" s="28"/>
      <c r="I22" s="28"/>
      <c r="J22" s="29"/>
      <c r="K22" s="26">
        <v>40</v>
      </c>
      <c r="L22" s="26">
        <f t="shared" si="1"/>
        <v>197</v>
      </c>
      <c r="M22" s="5">
        <f t="shared" si="2"/>
        <v>3</v>
      </c>
      <c r="N22" s="5"/>
      <c r="O22" s="5"/>
      <c r="P22" s="5"/>
      <c r="Q22" s="5">
        <f t="shared" si="3"/>
        <v>1</v>
      </c>
      <c r="R22" s="5">
        <f t="shared" si="4"/>
        <v>1</v>
      </c>
      <c r="S22" s="5">
        <f t="shared" si="5"/>
        <v>0</v>
      </c>
      <c r="T22" s="5">
        <f t="shared" si="6"/>
        <v>0</v>
      </c>
      <c r="U22" s="5">
        <f t="shared" si="7"/>
        <v>0</v>
      </c>
      <c r="V22" s="5">
        <f t="shared" si="8"/>
        <v>2</v>
      </c>
      <c r="W22" s="26">
        <f t="shared" si="9"/>
        <v>197</v>
      </c>
      <c r="X22" s="33" t="s">
        <v>341</v>
      </c>
    </row>
    <row r="23" spans="1:24" x14ac:dyDescent="0.3">
      <c r="A23" s="1" t="s">
        <v>79</v>
      </c>
      <c r="B23" s="1" t="s">
        <v>80</v>
      </c>
      <c r="C23" s="1" t="s">
        <v>81</v>
      </c>
      <c r="D23" s="26">
        <v>87</v>
      </c>
      <c r="E23" s="26">
        <v>6</v>
      </c>
      <c r="F23" s="26"/>
      <c r="G23" s="28">
        <v>87</v>
      </c>
      <c r="H23" s="28"/>
      <c r="I23" s="28"/>
      <c r="J23" s="29">
        <f>MAX(G23:I23)</f>
        <v>87</v>
      </c>
      <c r="K23" s="26"/>
      <c r="L23" s="26">
        <f t="shared" si="1"/>
        <v>180</v>
      </c>
      <c r="M23" s="5">
        <f t="shared" si="2"/>
        <v>3</v>
      </c>
      <c r="N23" s="5"/>
      <c r="O23" s="5"/>
      <c r="P23" s="5"/>
      <c r="Q23" s="5">
        <f t="shared" si="3"/>
        <v>1</v>
      </c>
      <c r="R23" s="5">
        <f t="shared" si="4"/>
        <v>0</v>
      </c>
      <c r="S23" s="5">
        <f t="shared" si="5"/>
        <v>0</v>
      </c>
      <c r="T23" s="5">
        <f t="shared" si="6"/>
        <v>1</v>
      </c>
      <c r="U23" s="5">
        <f t="shared" si="7"/>
        <v>0</v>
      </c>
      <c r="V23" s="5">
        <f t="shared" si="8"/>
        <v>2</v>
      </c>
      <c r="W23" s="26">
        <f t="shared" si="9"/>
        <v>180</v>
      </c>
      <c r="X23" s="33" t="s">
        <v>341</v>
      </c>
    </row>
    <row r="24" spans="1:24" x14ac:dyDescent="0.3">
      <c r="A24" s="1" t="s">
        <v>83</v>
      </c>
      <c r="B24" s="1" t="s">
        <v>33</v>
      </c>
      <c r="C24" s="1" t="s">
        <v>76</v>
      </c>
      <c r="D24" s="26">
        <v>63</v>
      </c>
      <c r="E24" s="26">
        <v>24</v>
      </c>
      <c r="F24" s="26">
        <v>3</v>
      </c>
      <c r="G24" s="28">
        <v>90</v>
      </c>
      <c r="H24" s="28"/>
      <c r="I24" s="28"/>
      <c r="J24" s="29">
        <f>MAX(G24:I24)</f>
        <v>90</v>
      </c>
      <c r="K24" s="26"/>
      <c r="L24" s="26">
        <f t="shared" si="1"/>
        <v>180</v>
      </c>
      <c r="M24" s="5">
        <f t="shared" si="2"/>
        <v>4</v>
      </c>
      <c r="N24" s="5"/>
      <c r="O24" s="5"/>
      <c r="P24" s="5"/>
      <c r="Q24" s="5">
        <f t="shared" si="3"/>
        <v>1</v>
      </c>
      <c r="R24" s="5">
        <f t="shared" si="4"/>
        <v>0</v>
      </c>
      <c r="S24" s="5">
        <f t="shared" si="5"/>
        <v>0</v>
      </c>
      <c r="T24" s="5">
        <f t="shared" si="6"/>
        <v>1</v>
      </c>
      <c r="U24" s="5">
        <f t="shared" si="7"/>
        <v>0</v>
      </c>
      <c r="V24" s="5">
        <f t="shared" si="8"/>
        <v>2</v>
      </c>
      <c r="W24" s="26">
        <f>L24-MIN(D24:F24,J24:K24)</f>
        <v>177</v>
      </c>
      <c r="X24" s="33" t="s">
        <v>341</v>
      </c>
    </row>
    <row r="25" spans="1:24" x14ac:dyDescent="0.3">
      <c r="A25" s="11" t="s">
        <v>319</v>
      </c>
      <c r="B25" s="11"/>
      <c r="C25" s="11"/>
      <c r="D25" s="26">
        <v>69</v>
      </c>
      <c r="E25" s="26"/>
      <c r="F25" s="26">
        <v>80</v>
      </c>
      <c r="G25" s="28">
        <v>87</v>
      </c>
      <c r="H25" s="28"/>
      <c r="I25" s="28"/>
      <c r="J25" s="29"/>
      <c r="K25" s="26"/>
      <c r="L25" s="26">
        <f t="shared" si="1"/>
        <v>149</v>
      </c>
      <c r="M25" s="5">
        <f t="shared" si="2"/>
        <v>2</v>
      </c>
      <c r="N25" s="5"/>
      <c r="O25" s="5"/>
      <c r="P25" s="5"/>
      <c r="Q25" s="5">
        <f t="shared" si="3"/>
        <v>1</v>
      </c>
      <c r="R25" s="5">
        <f t="shared" si="4"/>
        <v>0</v>
      </c>
      <c r="S25" s="5">
        <f t="shared" si="5"/>
        <v>1</v>
      </c>
      <c r="T25" s="5">
        <f t="shared" si="6"/>
        <v>0</v>
      </c>
      <c r="U25" s="5">
        <f t="shared" si="7"/>
        <v>0</v>
      </c>
      <c r="V25" s="5">
        <f t="shared" si="8"/>
        <v>2</v>
      </c>
      <c r="W25" s="26">
        <f>L25</f>
        <v>149</v>
      </c>
      <c r="X25" s="33" t="s">
        <v>341</v>
      </c>
    </row>
    <row r="26" spans="1:24" x14ac:dyDescent="0.3">
      <c r="A26" s="5" t="s">
        <v>255</v>
      </c>
      <c r="B26" s="11"/>
      <c r="C26" s="11"/>
      <c r="D26" s="26">
        <v>56</v>
      </c>
      <c r="E26" s="26">
        <v>63</v>
      </c>
      <c r="F26" s="26"/>
      <c r="G26" s="28"/>
      <c r="H26" s="28"/>
      <c r="I26" s="28"/>
      <c r="J26" s="29"/>
      <c r="K26" s="26"/>
      <c r="L26" s="26">
        <f t="shared" ref="L26" si="10">SUM(D26:F26,J26:K26)</f>
        <v>119</v>
      </c>
      <c r="M26" s="5">
        <f t="shared" si="2"/>
        <v>2</v>
      </c>
      <c r="N26" s="5"/>
      <c r="O26" s="5"/>
      <c r="P26" s="5"/>
      <c r="Q26" s="5">
        <f t="shared" si="3"/>
        <v>1</v>
      </c>
      <c r="R26" s="5">
        <f t="shared" si="4"/>
        <v>1</v>
      </c>
      <c r="S26" s="5">
        <f t="shared" si="5"/>
        <v>0</v>
      </c>
      <c r="T26" s="5">
        <f t="shared" si="6"/>
        <v>0</v>
      </c>
      <c r="U26" s="5">
        <f t="shared" si="7"/>
        <v>0</v>
      </c>
      <c r="V26" s="5">
        <f t="shared" si="8"/>
        <v>2</v>
      </c>
      <c r="W26" s="26">
        <f>L26</f>
        <v>119</v>
      </c>
      <c r="X26" s="33" t="s">
        <v>341</v>
      </c>
    </row>
    <row r="27" spans="1:24" x14ac:dyDescent="0.3">
      <c r="A27" s="37" t="s">
        <v>73</v>
      </c>
      <c r="B27" s="37" t="s">
        <v>38</v>
      </c>
      <c r="C27" s="37" t="s">
        <v>74</v>
      </c>
      <c r="D27" s="26">
        <v>43</v>
      </c>
      <c r="E27" s="26">
        <v>46</v>
      </c>
      <c r="F27" s="26">
        <v>44</v>
      </c>
      <c r="G27" s="28"/>
      <c r="H27" s="28"/>
      <c r="I27" s="28"/>
      <c r="J27" s="29"/>
      <c r="K27" s="26">
        <v>43</v>
      </c>
      <c r="L27" s="26">
        <f>SUM(D27:F27,J27:K27)</f>
        <v>176</v>
      </c>
      <c r="M27" s="5">
        <f t="shared" si="2"/>
        <v>4</v>
      </c>
      <c r="N27" s="5"/>
      <c r="O27" s="5"/>
      <c r="P27" s="5"/>
      <c r="Q27" s="5">
        <f t="shared" si="3"/>
        <v>0</v>
      </c>
      <c r="R27" s="5">
        <f t="shared" si="4"/>
        <v>1</v>
      </c>
      <c r="S27" s="5">
        <f t="shared" si="5"/>
        <v>0</v>
      </c>
      <c r="T27" s="5">
        <f t="shared" si="6"/>
        <v>0</v>
      </c>
      <c r="U27" s="5">
        <f t="shared" si="7"/>
        <v>0</v>
      </c>
      <c r="V27" s="5">
        <f t="shared" si="8"/>
        <v>1</v>
      </c>
      <c r="W27" s="26">
        <f>L27-MIN(D27:F27,J27:K27)</f>
        <v>133</v>
      </c>
    </row>
    <row r="28" spans="1:24" x14ac:dyDescent="0.3">
      <c r="A28" s="1" t="s">
        <v>82</v>
      </c>
      <c r="B28" s="1" t="s">
        <v>62</v>
      </c>
      <c r="C28" s="1" t="s">
        <v>60</v>
      </c>
      <c r="D28" s="26">
        <v>48</v>
      </c>
      <c r="E28" s="26">
        <v>23</v>
      </c>
      <c r="F28" s="26"/>
      <c r="G28" s="28"/>
      <c r="H28" s="28"/>
      <c r="I28" s="28"/>
      <c r="J28" s="29"/>
      <c r="K28" s="26">
        <v>39</v>
      </c>
      <c r="L28" s="26">
        <f>SUM(D28:F28,J28:K28)</f>
        <v>110</v>
      </c>
      <c r="M28" s="5">
        <f t="shared" si="2"/>
        <v>3</v>
      </c>
      <c r="N28" s="5"/>
      <c r="O28" s="5"/>
      <c r="P28" s="5"/>
      <c r="Q28" s="5">
        <f t="shared" si="3"/>
        <v>1</v>
      </c>
      <c r="R28" s="5">
        <f t="shared" si="4"/>
        <v>0</v>
      </c>
      <c r="S28" s="5">
        <f t="shared" si="5"/>
        <v>0</v>
      </c>
      <c r="T28" s="5">
        <f t="shared" si="6"/>
        <v>0</v>
      </c>
      <c r="U28" s="5">
        <f t="shared" si="7"/>
        <v>0</v>
      </c>
      <c r="V28" s="5">
        <f t="shared" si="8"/>
        <v>1</v>
      </c>
      <c r="W28" s="26">
        <f t="shared" ref="W28:W35" si="11">L28</f>
        <v>110</v>
      </c>
    </row>
    <row r="29" spans="1:24" x14ac:dyDescent="0.3">
      <c r="A29" s="11" t="s">
        <v>317</v>
      </c>
      <c r="B29" s="11"/>
      <c r="C29" s="11"/>
      <c r="D29" s="26">
        <v>77</v>
      </c>
      <c r="E29" s="26"/>
      <c r="F29" s="26"/>
      <c r="G29" s="28"/>
      <c r="H29" s="28"/>
      <c r="I29" s="28"/>
      <c r="J29" s="29"/>
      <c r="K29" s="26"/>
      <c r="L29" s="26">
        <f t="shared" ref="L29:L30" si="12">SUM(D29:F29,J29:K29)</f>
        <v>77</v>
      </c>
      <c r="M29" s="5">
        <f t="shared" si="2"/>
        <v>1</v>
      </c>
      <c r="N29" s="5"/>
      <c r="O29" s="5"/>
      <c r="P29" s="5"/>
      <c r="Q29" s="5">
        <f t="shared" si="3"/>
        <v>1</v>
      </c>
      <c r="R29" s="5">
        <f t="shared" si="4"/>
        <v>0</v>
      </c>
      <c r="S29" s="5">
        <f t="shared" si="5"/>
        <v>0</v>
      </c>
      <c r="T29" s="5">
        <f t="shared" si="6"/>
        <v>0</v>
      </c>
      <c r="U29" s="5">
        <f t="shared" si="7"/>
        <v>0</v>
      </c>
      <c r="V29" s="5">
        <f t="shared" si="8"/>
        <v>1</v>
      </c>
      <c r="W29" s="26">
        <f t="shared" si="11"/>
        <v>77</v>
      </c>
    </row>
    <row r="30" spans="1:24" x14ac:dyDescent="0.3">
      <c r="A30" s="11" t="s">
        <v>286</v>
      </c>
      <c r="B30" s="11"/>
      <c r="C30" s="5"/>
      <c r="D30" s="26">
        <v>64</v>
      </c>
      <c r="E30" s="26"/>
      <c r="F30" s="26"/>
      <c r="G30" s="28"/>
      <c r="H30" s="28"/>
      <c r="I30" s="28"/>
      <c r="J30" s="29"/>
      <c r="K30" s="26"/>
      <c r="L30" s="26">
        <f t="shared" si="12"/>
        <v>64</v>
      </c>
      <c r="M30" s="5">
        <f t="shared" si="2"/>
        <v>1</v>
      </c>
      <c r="N30" s="5"/>
      <c r="O30" s="5"/>
      <c r="P30" s="5"/>
      <c r="Q30" s="5">
        <f t="shared" si="3"/>
        <v>1</v>
      </c>
      <c r="R30" s="5">
        <f t="shared" si="4"/>
        <v>0</v>
      </c>
      <c r="S30" s="5">
        <f t="shared" si="5"/>
        <v>0</v>
      </c>
      <c r="T30" s="5">
        <f t="shared" si="6"/>
        <v>0</v>
      </c>
      <c r="U30" s="5">
        <f t="shared" si="7"/>
        <v>0</v>
      </c>
      <c r="V30" s="5">
        <f t="shared" si="8"/>
        <v>1</v>
      </c>
      <c r="W30" s="26">
        <f t="shared" si="11"/>
        <v>64</v>
      </c>
    </row>
    <row r="31" spans="1:24" x14ac:dyDescent="0.3">
      <c r="A31" s="11" t="s">
        <v>333</v>
      </c>
      <c r="B31" s="11"/>
      <c r="C31" s="11"/>
      <c r="D31" s="26"/>
      <c r="E31" s="26"/>
      <c r="F31" s="26"/>
      <c r="G31" s="28">
        <v>30</v>
      </c>
      <c r="H31" s="28"/>
      <c r="I31" s="28"/>
      <c r="J31" s="29">
        <f>MAX(G31:I31)</f>
        <v>30</v>
      </c>
      <c r="K31" s="26"/>
      <c r="L31" s="26">
        <f>SUM(D31:F31,J31:K31)</f>
        <v>30</v>
      </c>
      <c r="M31" s="5">
        <f t="shared" si="2"/>
        <v>1</v>
      </c>
      <c r="N31" s="5"/>
      <c r="O31" s="5"/>
      <c r="P31" s="5"/>
      <c r="Q31" s="5">
        <f t="shared" si="3"/>
        <v>0</v>
      </c>
      <c r="R31" s="5">
        <f t="shared" si="4"/>
        <v>0</v>
      </c>
      <c r="S31" s="5">
        <f t="shared" si="5"/>
        <v>0</v>
      </c>
      <c r="T31" s="5">
        <f t="shared" si="6"/>
        <v>0</v>
      </c>
      <c r="U31" s="5">
        <f t="shared" si="7"/>
        <v>0</v>
      </c>
      <c r="V31" s="5">
        <f t="shared" si="8"/>
        <v>0</v>
      </c>
      <c r="W31" s="26">
        <f t="shared" si="11"/>
        <v>30</v>
      </c>
    </row>
    <row r="32" spans="1:24" x14ac:dyDescent="0.3">
      <c r="A32" s="11" t="s">
        <v>219</v>
      </c>
      <c r="B32" s="11"/>
      <c r="C32" s="11"/>
      <c r="D32" s="26"/>
      <c r="E32" s="26"/>
      <c r="F32" s="26">
        <v>30</v>
      </c>
      <c r="G32" s="28"/>
      <c r="H32" s="28"/>
      <c r="I32" s="28"/>
      <c r="J32" s="29"/>
      <c r="K32" s="26"/>
      <c r="L32" s="26">
        <f t="shared" ref="L32:L35" si="13">SUM(D32:F32,J32:K32)</f>
        <v>30</v>
      </c>
      <c r="M32" s="5">
        <f t="shared" si="2"/>
        <v>1</v>
      </c>
      <c r="N32" s="5"/>
      <c r="O32" s="5"/>
      <c r="P32" s="5"/>
      <c r="Q32" s="5">
        <f t="shared" si="3"/>
        <v>0</v>
      </c>
      <c r="R32" s="5">
        <f t="shared" si="4"/>
        <v>0</v>
      </c>
      <c r="S32" s="5">
        <f t="shared" si="5"/>
        <v>0</v>
      </c>
      <c r="T32" s="5">
        <f t="shared" si="6"/>
        <v>0</v>
      </c>
      <c r="U32" s="5">
        <f t="shared" si="7"/>
        <v>0</v>
      </c>
      <c r="V32" s="5">
        <f t="shared" si="8"/>
        <v>0</v>
      </c>
      <c r="W32" s="26">
        <f t="shared" si="11"/>
        <v>30</v>
      </c>
    </row>
    <row r="33" spans="1:23" x14ac:dyDescent="0.3">
      <c r="A33" s="11" t="s">
        <v>249</v>
      </c>
      <c r="B33" s="11"/>
      <c r="C33" s="11"/>
      <c r="D33" s="26"/>
      <c r="E33" s="26"/>
      <c r="F33" s="26">
        <v>27</v>
      </c>
      <c r="G33" s="28"/>
      <c r="H33" s="28"/>
      <c r="I33" s="28"/>
      <c r="J33" s="29"/>
      <c r="K33" s="26"/>
      <c r="L33" s="26">
        <f t="shared" si="13"/>
        <v>27</v>
      </c>
      <c r="M33" s="5">
        <f t="shared" si="2"/>
        <v>1</v>
      </c>
      <c r="N33" s="5"/>
      <c r="O33" s="5"/>
      <c r="P33" s="5"/>
      <c r="Q33" s="5">
        <f t="shared" si="3"/>
        <v>0</v>
      </c>
      <c r="R33" s="5">
        <f t="shared" si="4"/>
        <v>0</v>
      </c>
      <c r="S33" s="5">
        <f t="shared" si="5"/>
        <v>0</v>
      </c>
      <c r="T33" s="5">
        <f t="shared" si="6"/>
        <v>0</v>
      </c>
      <c r="U33" s="5">
        <f t="shared" si="7"/>
        <v>0</v>
      </c>
      <c r="V33" s="5">
        <f t="shared" si="8"/>
        <v>0</v>
      </c>
      <c r="W33" s="26">
        <f t="shared" si="11"/>
        <v>27</v>
      </c>
    </row>
    <row r="34" spans="1:23" x14ac:dyDescent="0.3">
      <c r="A34" s="11" t="s">
        <v>277</v>
      </c>
      <c r="B34" s="11"/>
      <c r="C34" s="11"/>
      <c r="D34" s="26">
        <v>1</v>
      </c>
      <c r="E34" s="26"/>
      <c r="F34" s="26"/>
      <c r="G34" s="28"/>
      <c r="H34" s="28"/>
      <c r="I34" s="28"/>
      <c r="J34" s="29"/>
      <c r="K34" s="26"/>
      <c r="L34" s="26">
        <f t="shared" si="13"/>
        <v>1</v>
      </c>
      <c r="M34" s="5">
        <f t="shared" si="2"/>
        <v>1</v>
      </c>
      <c r="N34" s="5"/>
      <c r="O34" s="5"/>
      <c r="P34" s="5"/>
      <c r="Q34" s="5">
        <f t="shared" si="3"/>
        <v>0</v>
      </c>
      <c r="R34" s="5">
        <f t="shared" si="4"/>
        <v>0</v>
      </c>
      <c r="S34" s="5">
        <f t="shared" si="5"/>
        <v>0</v>
      </c>
      <c r="T34" s="5">
        <f t="shared" si="6"/>
        <v>0</v>
      </c>
      <c r="U34" s="5">
        <f t="shared" si="7"/>
        <v>0</v>
      </c>
      <c r="V34" s="5">
        <f t="shared" si="8"/>
        <v>0</v>
      </c>
      <c r="W34" s="26">
        <f t="shared" si="11"/>
        <v>1</v>
      </c>
    </row>
    <row r="35" spans="1:23" x14ac:dyDescent="0.3">
      <c r="A35" s="11" t="s">
        <v>318</v>
      </c>
      <c r="B35" s="11"/>
      <c r="C35" s="11"/>
      <c r="D35" s="26"/>
      <c r="E35" s="26"/>
      <c r="F35" s="26"/>
      <c r="G35" s="28"/>
      <c r="H35" s="28"/>
      <c r="I35" s="28"/>
      <c r="J35" s="29"/>
      <c r="K35" s="26"/>
      <c r="L35" s="26">
        <f t="shared" si="13"/>
        <v>0</v>
      </c>
      <c r="M35" s="5">
        <f t="shared" si="2"/>
        <v>0</v>
      </c>
      <c r="N35" s="5"/>
      <c r="O35" s="5"/>
      <c r="P35" s="5"/>
      <c r="Q35" s="5">
        <f t="shared" si="3"/>
        <v>0</v>
      </c>
      <c r="R35" s="5">
        <f t="shared" si="4"/>
        <v>0</v>
      </c>
      <c r="S35" s="5">
        <f t="shared" si="5"/>
        <v>0</v>
      </c>
      <c r="T35" s="5">
        <f t="shared" si="6"/>
        <v>0</v>
      </c>
      <c r="U35" s="5">
        <f t="shared" si="7"/>
        <v>0</v>
      </c>
      <c r="V35" s="5">
        <f t="shared" si="8"/>
        <v>0</v>
      </c>
      <c r="W35" s="26">
        <f t="shared" si="11"/>
        <v>0</v>
      </c>
    </row>
    <row r="36" spans="1:23" x14ac:dyDescent="0.3">
      <c r="A36" s="1"/>
      <c r="B36" s="1"/>
      <c r="C36" s="1"/>
      <c r="D36" s="26"/>
      <c r="E36" s="26"/>
      <c r="F36" s="26"/>
      <c r="G36" s="28"/>
      <c r="H36" s="28"/>
      <c r="I36" s="28"/>
      <c r="J36" s="29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26"/>
    </row>
    <row r="38" spans="1:23" x14ac:dyDescent="0.3">
      <c r="P38" s="33" t="s">
        <v>316</v>
      </c>
      <c r="Q38" s="33" t="s">
        <v>310</v>
      </c>
      <c r="R38" s="33" t="s">
        <v>316</v>
      </c>
      <c r="S38" s="33" t="s">
        <v>308</v>
      </c>
      <c r="T38" s="33" t="s">
        <v>326</v>
      </c>
      <c r="U38" s="33" t="s">
        <v>308</v>
      </c>
    </row>
  </sheetData>
  <sortState ref="A3:AA35">
    <sortCondition descending="1" ref="V3:V35"/>
    <sortCondition descending="1" ref="W3:W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pane ySplit="1" topLeftCell="A11" activePane="bottomLeft" state="frozen"/>
      <selection pane="bottomLeft" activeCell="A7" sqref="A7"/>
    </sheetView>
  </sheetViews>
  <sheetFormatPr defaultRowHeight="14.4" x14ac:dyDescent="0.3"/>
  <cols>
    <col min="1" max="1" width="15.44140625" customWidth="1"/>
    <col min="2" max="2" width="11.109375" customWidth="1"/>
    <col min="3" max="3" width="16.109375" customWidth="1"/>
    <col min="4" max="10" width="5.109375" customWidth="1"/>
    <col min="11" max="11" width="6.6640625" customWidth="1"/>
    <col min="12" max="13" width="5.109375" customWidth="1"/>
    <col min="14" max="14" width="6.77734375" customWidth="1"/>
    <col min="15" max="23" width="5.109375" customWidth="1"/>
    <col min="26" max="26" width="25.6640625" customWidth="1"/>
  </cols>
  <sheetData>
    <row r="1" spans="1:26" s="4" customFormat="1" ht="40.200000000000003" x14ac:dyDescent="0.3">
      <c r="A1" s="3" t="s">
        <v>0</v>
      </c>
      <c r="B1" s="3" t="s">
        <v>1</v>
      </c>
      <c r="C1" s="3" t="s">
        <v>2</v>
      </c>
      <c r="D1" s="18" t="s">
        <v>287</v>
      </c>
      <c r="E1" s="21" t="s">
        <v>311</v>
      </c>
      <c r="F1" s="21" t="s">
        <v>313</v>
      </c>
      <c r="G1" s="19" t="s">
        <v>314</v>
      </c>
      <c r="H1" s="22" t="s">
        <v>309</v>
      </c>
      <c r="I1" s="21" t="s">
        <v>292</v>
      </c>
      <c r="J1" s="21" t="s">
        <v>293</v>
      </c>
      <c r="K1" s="21" t="s">
        <v>294</v>
      </c>
      <c r="L1" s="19" t="s">
        <v>295</v>
      </c>
      <c r="M1" s="22" t="s">
        <v>296</v>
      </c>
      <c r="N1" s="23" t="s">
        <v>297</v>
      </c>
      <c r="O1" s="24" t="s">
        <v>298</v>
      </c>
      <c r="P1" s="24"/>
      <c r="Q1" s="24" t="s">
        <v>299</v>
      </c>
      <c r="R1" s="24" t="s">
        <v>300</v>
      </c>
      <c r="S1" s="25" t="s">
        <v>301</v>
      </c>
      <c r="T1" s="25" t="s">
        <v>302</v>
      </c>
      <c r="U1" s="25" t="s">
        <v>303</v>
      </c>
      <c r="V1" s="25" t="s">
        <v>304</v>
      </c>
      <c r="W1" s="25" t="s">
        <v>305</v>
      </c>
      <c r="X1" s="23" t="s">
        <v>306</v>
      </c>
      <c r="Y1" s="25" t="s">
        <v>307</v>
      </c>
    </row>
    <row r="2" spans="1:26" s="4" customFormat="1" x14ac:dyDescent="0.3">
      <c r="A2" s="3" t="s">
        <v>178</v>
      </c>
      <c r="C2" s="3"/>
      <c r="D2" s="26"/>
      <c r="E2" s="28"/>
      <c r="F2" s="28"/>
      <c r="G2" s="29"/>
      <c r="H2" s="26"/>
      <c r="I2" s="28"/>
      <c r="J2" s="28"/>
      <c r="K2" s="28"/>
      <c r="L2" s="29"/>
      <c r="M2" s="26"/>
      <c r="N2" s="26"/>
      <c r="O2" s="5"/>
      <c r="P2" s="5"/>
      <c r="Q2" s="5"/>
      <c r="R2" s="5"/>
      <c r="S2" s="5"/>
      <c r="T2" s="5"/>
      <c r="U2" s="5"/>
      <c r="V2" s="5"/>
      <c r="W2" s="5"/>
      <c r="X2" s="5"/>
      <c r="Y2" s="26"/>
    </row>
    <row r="3" spans="1:26" s="7" customFormat="1" x14ac:dyDescent="0.3">
      <c r="A3" s="6" t="s">
        <v>188</v>
      </c>
      <c r="B3" s="6" t="s">
        <v>140</v>
      </c>
      <c r="C3" s="6" t="s">
        <v>189</v>
      </c>
      <c r="D3" s="26">
        <v>95</v>
      </c>
      <c r="E3" s="28"/>
      <c r="F3" s="28">
        <v>73</v>
      </c>
      <c r="G3" s="29">
        <f>MAX(E3:F3)</f>
        <v>73</v>
      </c>
      <c r="H3" s="26">
        <v>86</v>
      </c>
      <c r="I3" s="28"/>
      <c r="J3" s="28">
        <v>96</v>
      </c>
      <c r="K3" s="28"/>
      <c r="L3" s="29">
        <f>MAX(I3:K3)</f>
        <v>96</v>
      </c>
      <c r="M3" s="26"/>
      <c r="N3" s="26">
        <f t="shared" ref="N3:N42" si="0">SUM(D3,G3:H3,L3:M3)</f>
        <v>350</v>
      </c>
      <c r="O3" s="5">
        <f t="shared" ref="O3:O42" si="1">COUNT(D3,G3:H3,L3:M3)</f>
        <v>4</v>
      </c>
      <c r="P3" s="5"/>
      <c r="Q3" s="5"/>
      <c r="R3" s="5"/>
      <c r="S3" s="5">
        <f t="shared" ref="S3:S42" si="2">IF(D3&gt;46,1,0)</f>
        <v>1</v>
      </c>
      <c r="T3" s="5">
        <f t="shared" ref="T3:T42" si="3">IF(G3&gt;=40,1,0)</f>
        <v>1</v>
      </c>
      <c r="U3" s="5">
        <f t="shared" ref="U3:U22" si="4">IF(H3&gt;=45,1,0)</f>
        <v>1</v>
      </c>
      <c r="V3" s="5">
        <f t="shared" ref="V3:V42" si="5">IF(L3&gt;=60,1,0)</f>
        <v>1</v>
      </c>
      <c r="W3" s="5">
        <f t="shared" ref="W3:W42" si="6">IF(M3&gt;=50,1,0)</f>
        <v>0</v>
      </c>
      <c r="X3" s="5">
        <f t="shared" ref="X3:X42" si="7">SUM(S3:W3)</f>
        <v>4</v>
      </c>
      <c r="Y3" s="26">
        <f>N3-MIN(D3,G3:H3,L3:M3)</f>
        <v>277</v>
      </c>
      <c r="Z3" s="38" t="s">
        <v>342</v>
      </c>
    </row>
    <row r="4" spans="1:26" s="7" customFormat="1" x14ac:dyDescent="0.3">
      <c r="A4" s="5" t="s">
        <v>94</v>
      </c>
      <c r="B4" s="5" t="s">
        <v>95</v>
      </c>
      <c r="C4" s="5" t="s">
        <v>96</v>
      </c>
      <c r="D4" s="26">
        <v>89</v>
      </c>
      <c r="E4" s="28"/>
      <c r="F4" s="28">
        <v>84</v>
      </c>
      <c r="G4" s="29">
        <f>MAX(E4:F4)</f>
        <v>84</v>
      </c>
      <c r="H4" s="26"/>
      <c r="I4" s="28">
        <v>90</v>
      </c>
      <c r="J4" s="28"/>
      <c r="K4" s="28"/>
      <c r="L4" s="29">
        <f>MAX(I4:K4)</f>
        <v>90</v>
      </c>
      <c r="M4" s="26">
        <v>63</v>
      </c>
      <c r="N4" s="26">
        <f t="shared" si="0"/>
        <v>326</v>
      </c>
      <c r="O4" s="5">
        <f t="shared" si="1"/>
        <v>4</v>
      </c>
      <c r="P4" s="5"/>
      <c r="Q4" s="5"/>
      <c r="R4" s="5"/>
      <c r="S4" s="5">
        <f t="shared" si="2"/>
        <v>1</v>
      </c>
      <c r="T4" s="5">
        <f t="shared" si="3"/>
        <v>1</v>
      </c>
      <c r="U4" s="5">
        <f t="shared" si="4"/>
        <v>0</v>
      </c>
      <c r="V4" s="5">
        <f t="shared" si="5"/>
        <v>1</v>
      </c>
      <c r="W4" s="5">
        <f t="shared" si="6"/>
        <v>1</v>
      </c>
      <c r="X4" s="5">
        <f t="shared" si="7"/>
        <v>4</v>
      </c>
      <c r="Y4" s="26">
        <f>N4-MIN(D4,G4:H4,L4:M4)</f>
        <v>263</v>
      </c>
      <c r="Z4" s="38" t="s">
        <v>342</v>
      </c>
    </row>
    <row r="5" spans="1:26" s="7" customFormat="1" x14ac:dyDescent="0.3">
      <c r="A5" s="9" t="s">
        <v>187</v>
      </c>
      <c r="B5" s="9"/>
      <c r="C5" s="9"/>
      <c r="D5" s="26">
        <v>88</v>
      </c>
      <c r="E5" s="28">
        <v>80</v>
      </c>
      <c r="F5" s="28"/>
      <c r="G5" s="29">
        <f>MAX(E5:F5)</f>
        <v>80</v>
      </c>
      <c r="H5" s="26">
        <v>47</v>
      </c>
      <c r="I5" s="28"/>
      <c r="J5" s="28"/>
      <c r="K5" s="28"/>
      <c r="L5" s="29"/>
      <c r="M5" s="26">
        <v>85</v>
      </c>
      <c r="N5" s="26">
        <f t="shared" si="0"/>
        <v>300</v>
      </c>
      <c r="O5" s="5">
        <f t="shared" si="1"/>
        <v>4</v>
      </c>
      <c r="P5" s="5"/>
      <c r="Q5" s="5"/>
      <c r="R5" s="5"/>
      <c r="S5" s="5">
        <f t="shared" si="2"/>
        <v>1</v>
      </c>
      <c r="T5" s="5">
        <f t="shared" si="3"/>
        <v>1</v>
      </c>
      <c r="U5" s="5">
        <f t="shared" si="4"/>
        <v>1</v>
      </c>
      <c r="V5" s="5">
        <f t="shared" si="5"/>
        <v>0</v>
      </c>
      <c r="W5" s="5">
        <f t="shared" si="6"/>
        <v>1</v>
      </c>
      <c r="X5" s="5">
        <f t="shared" si="7"/>
        <v>4</v>
      </c>
      <c r="Y5" s="26">
        <f>N5-MIN(D5,G5:H5,L5:M5)</f>
        <v>253</v>
      </c>
      <c r="Z5" s="38" t="s">
        <v>342</v>
      </c>
    </row>
    <row r="6" spans="1:26" s="7" customFormat="1" x14ac:dyDescent="0.3">
      <c r="A6" s="6" t="s">
        <v>184</v>
      </c>
      <c r="B6" s="6" t="s">
        <v>57</v>
      </c>
      <c r="C6" s="6" t="s">
        <v>5</v>
      </c>
      <c r="D6" s="26">
        <v>80</v>
      </c>
      <c r="E6" s="28">
        <v>55</v>
      </c>
      <c r="F6" s="28">
        <v>60</v>
      </c>
      <c r="G6" s="29">
        <f>MAX(E6:F6)</f>
        <v>60</v>
      </c>
      <c r="H6" s="26"/>
      <c r="I6" s="28"/>
      <c r="J6" s="28">
        <v>61</v>
      </c>
      <c r="K6" s="28"/>
      <c r="L6" s="29">
        <f>MAX(I6:K6)</f>
        <v>61</v>
      </c>
      <c r="M6" s="26">
        <v>87.5</v>
      </c>
      <c r="N6" s="26">
        <f t="shared" si="0"/>
        <v>288.5</v>
      </c>
      <c r="O6" s="5">
        <f t="shared" si="1"/>
        <v>4</v>
      </c>
      <c r="P6" s="5"/>
      <c r="Q6" s="5"/>
      <c r="R6" s="5"/>
      <c r="S6" s="5">
        <f t="shared" si="2"/>
        <v>1</v>
      </c>
      <c r="T6" s="5">
        <f t="shared" si="3"/>
        <v>1</v>
      </c>
      <c r="U6" s="5">
        <f t="shared" si="4"/>
        <v>0</v>
      </c>
      <c r="V6" s="5">
        <f t="shared" si="5"/>
        <v>1</v>
      </c>
      <c r="W6" s="5">
        <f t="shared" si="6"/>
        <v>1</v>
      </c>
      <c r="X6" s="5">
        <f t="shared" si="7"/>
        <v>4</v>
      </c>
      <c r="Y6" s="26">
        <f>N6-MIN(D6,G6:H6,L6:M6)</f>
        <v>228.5</v>
      </c>
      <c r="Z6" s="38" t="s">
        <v>342</v>
      </c>
    </row>
    <row r="7" spans="1:26" s="7" customFormat="1" x14ac:dyDescent="0.3">
      <c r="A7" s="6" t="s">
        <v>183</v>
      </c>
      <c r="B7" s="6" t="s">
        <v>170</v>
      </c>
      <c r="C7" s="6" t="s">
        <v>133</v>
      </c>
      <c r="D7" s="26">
        <v>76</v>
      </c>
      <c r="E7" s="28">
        <v>67</v>
      </c>
      <c r="F7" s="28">
        <v>45</v>
      </c>
      <c r="G7" s="29">
        <f>MAX(E7:F7)</f>
        <v>67</v>
      </c>
      <c r="H7" s="26">
        <v>64</v>
      </c>
      <c r="I7" s="28"/>
      <c r="J7" s="28">
        <v>84</v>
      </c>
      <c r="K7" s="28"/>
      <c r="L7" s="29">
        <f>MAX(I7:K7)</f>
        <v>84</v>
      </c>
      <c r="M7" s="26"/>
      <c r="N7" s="26">
        <f t="shared" si="0"/>
        <v>291</v>
      </c>
      <c r="O7" s="5">
        <f t="shared" si="1"/>
        <v>4</v>
      </c>
      <c r="P7" s="5"/>
      <c r="Q7" s="5"/>
      <c r="R7" s="5"/>
      <c r="S7" s="5">
        <f t="shared" si="2"/>
        <v>1</v>
      </c>
      <c r="T7" s="5">
        <f t="shared" si="3"/>
        <v>1</v>
      </c>
      <c r="U7" s="5">
        <f t="shared" si="4"/>
        <v>1</v>
      </c>
      <c r="V7" s="5">
        <f t="shared" si="5"/>
        <v>1</v>
      </c>
      <c r="W7" s="5">
        <f t="shared" si="6"/>
        <v>0</v>
      </c>
      <c r="X7" s="5">
        <f t="shared" si="7"/>
        <v>4</v>
      </c>
      <c r="Y7" s="26">
        <f>N7-MIN(D7,G7:H7,L7:M7)</f>
        <v>227</v>
      </c>
      <c r="Z7" s="38" t="s">
        <v>342</v>
      </c>
    </row>
    <row r="8" spans="1:26" s="7" customFormat="1" x14ac:dyDescent="0.3">
      <c r="A8" s="6" t="s">
        <v>191</v>
      </c>
      <c r="B8" s="6" t="s">
        <v>12</v>
      </c>
      <c r="C8" s="6" t="s">
        <v>103</v>
      </c>
      <c r="D8" s="26">
        <v>89</v>
      </c>
      <c r="E8" s="28"/>
      <c r="F8" s="28"/>
      <c r="G8" s="29"/>
      <c r="H8" s="26">
        <v>77</v>
      </c>
      <c r="I8" s="28"/>
      <c r="J8" s="28">
        <v>97</v>
      </c>
      <c r="K8" s="28"/>
      <c r="L8" s="29">
        <f>MAX(I8:K8)</f>
        <v>97</v>
      </c>
      <c r="M8" s="26"/>
      <c r="N8" s="26">
        <f t="shared" si="0"/>
        <v>263</v>
      </c>
      <c r="O8" s="5">
        <f t="shared" si="1"/>
        <v>3</v>
      </c>
      <c r="P8" s="5"/>
      <c r="Q8" s="5"/>
      <c r="R8" s="5"/>
      <c r="S8" s="5">
        <f t="shared" si="2"/>
        <v>1</v>
      </c>
      <c r="T8" s="5">
        <f t="shared" si="3"/>
        <v>0</v>
      </c>
      <c r="U8" s="5">
        <f t="shared" si="4"/>
        <v>1</v>
      </c>
      <c r="V8" s="5">
        <f t="shared" si="5"/>
        <v>1</v>
      </c>
      <c r="W8" s="5">
        <f t="shared" si="6"/>
        <v>0</v>
      </c>
      <c r="X8" s="5">
        <f t="shared" si="7"/>
        <v>3</v>
      </c>
      <c r="Y8" s="26">
        <f t="shared" ref="Y8:Y13" si="8">N8</f>
        <v>263</v>
      </c>
      <c r="Z8" s="38" t="s">
        <v>342</v>
      </c>
    </row>
    <row r="9" spans="1:26" s="7" customFormat="1" x14ac:dyDescent="0.3">
      <c r="A9" s="5" t="s">
        <v>114</v>
      </c>
      <c r="B9" s="5" t="s">
        <v>115</v>
      </c>
      <c r="C9" s="5" t="s">
        <v>18</v>
      </c>
      <c r="D9" s="26">
        <v>97</v>
      </c>
      <c r="E9" s="28"/>
      <c r="F9" s="28">
        <v>75.666666666666671</v>
      </c>
      <c r="G9" s="29">
        <f t="shared" ref="G9:G25" si="9">MAX(E9:F9)</f>
        <v>75.666666666666671</v>
      </c>
      <c r="H9" s="26"/>
      <c r="I9" s="28">
        <v>86</v>
      </c>
      <c r="J9" s="28"/>
      <c r="K9" s="28"/>
      <c r="L9" s="29">
        <f>MAX(I9:K9)</f>
        <v>86</v>
      </c>
      <c r="M9" s="26"/>
      <c r="N9" s="26">
        <f t="shared" si="0"/>
        <v>258.66666666666669</v>
      </c>
      <c r="O9" s="5">
        <f t="shared" si="1"/>
        <v>3</v>
      </c>
      <c r="P9" s="5"/>
      <c r="Q9" s="5"/>
      <c r="R9" s="5"/>
      <c r="S9" s="5">
        <f t="shared" si="2"/>
        <v>1</v>
      </c>
      <c r="T9" s="5">
        <f t="shared" si="3"/>
        <v>1</v>
      </c>
      <c r="U9" s="5">
        <f t="shared" si="4"/>
        <v>0</v>
      </c>
      <c r="V9" s="5">
        <f t="shared" si="5"/>
        <v>1</v>
      </c>
      <c r="W9" s="5">
        <f t="shared" si="6"/>
        <v>0</v>
      </c>
      <c r="X9" s="5">
        <f t="shared" si="7"/>
        <v>3</v>
      </c>
      <c r="Y9" s="26">
        <f t="shared" si="8"/>
        <v>258.66666666666669</v>
      </c>
      <c r="Z9" s="38" t="s">
        <v>342</v>
      </c>
    </row>
    <row r="10" spans="1:26" s="7" customFormat="1" x14ac:dyDescent="0.3">
      <c r="A10" s="5" t="s">
        <v>116</v>
      </c>
      <c r="B10" s="5" t="s">
        <v>14</v>
      </c>
      <c r="C10" s="5" t="s">
        <v>74</v>
      </c>
      <c r="D10" s="26">
        <v>90</v>
      </c>
      <c r="E10" s="28"/>
      <c r="F10" s="28">
        <v>80.833333333333329</v>
      </c>
      <c r="G10" s="29">
        <f t="shared" si="9"/>
        <v>80.833333333333329</v>
      </c>
      <c r="H10" s="26">
        <v>87</v>
      </c>
      <c r="I10" s="28"/>
      <c r="J10" s="28"/>
      <c r="K10" s="28"/>
      <c r="L10" s="29"/>
      <c r="M10" s="26"/>
      <c r="N10" s="26">
        <f t="shared" si="0"/>
        <v>257.83333333333331</v>
      </c>
      <c r="O10" s="5">
        <f t="shared" si="1"/>
        <v>3</v>
      </c>
      <c r="P10" s="5"/>
      <c r="Q10" s="5"/>
      <c r="R10" s="5"/>
      <c r="S10" s="5">
        <f t="shared" si="2"/>
        <v>1</v>
      </c>
      <c r="T10" s="5">
        <f t="shared" si="3"/>
        <v>1</v>
      </c>
      <c r="U10" s="5">
        <f t="shared" si="4"/>
        <v>1</v>
      </c>
      <c r="V10" s="5">
        <f t="shared" si="5"/>
        <v>0</v>
      </c>
      <c r="W10" s="5">
        <f t="shared" si="6"/>
        <v>0</v>
      </c>
      <c r="X10" s="5">
        <f t="shared" si="7"/>
        <v>3</v>
      </c>
      <c r="Y10" s="26">
        <f t="shared" si="8"/>
        <v>257.83333333333331</v>
      </c>
      <c r="Z10" s="38" t="s">
        <v>342</v>
      </c>
    </row>
    <row r="11" spans="1:26" s="7" customFormat="1" x14ac:dyDescent="0.3">
      <c r="A11" s="6" t="s">
        <v>195</v>
      </c>
      <c r="B11" s="6" t="s">
        <v>50</v>
      </c>
      <c r="C11" s="6" t="s">
        <v>93</v>
      </c>
      <c r="D11" s="26">
        <v>60</v>
      </c>
      <c r="E11" s="28"/>
      <c r="F11" s="28">
        <v>82</v>
      </c>
      <c r="G11" s="29">
        <f t="shared" si="9"/>
        <v>82</v>
      </c>
      <c r="H11" s="26"/>
      <c r="I11" s="28"/>
      <c r="J11" s="28">
        <v>91</v>
      </c>
      <c r="K11" s="28"/>
      <c r="L11" s="29">
        <f>MAX(I11:K11)</f>
        <v>91</v>
      </c>
      <c r="M11" s="26"/>
      <c r="N11" s="26">
        <f t="shared" si="0"/>
        <v>233</v>
      </c>
      <c r="O11" s="5">
        <f t="shared" si="1"/>
        <v>3</v>
      </c>
      <c r="P11" s="5"/>
      <c r="Q11" s="5"/>
      <c r="R11" s="5"/>
      <c r="S11" s="5">
        <f t="shared" si="2"/>
        <v>1</v>
      </c>
      <c r="T11" s="5">
        <f t="shared" si="3"/>
        <v>1</v>
      </c>
      <c r="U11" s="5">
        <f t="shared" si="4"/>
        <v>0</v>
      </c>
      <c r="V11" s="5">
        <f t="shared" si="5"/>
        <v>1</v>
      </c>
      <c r="W11" s="5">
        <f t="shared" si="6"/>
        <v>0</v>
      </c>
      <c r="X11" s="5">
        <f t="shared" si="7"/>
        <v>3</v>
      </c>
      <c r="Y11" s="26">
        <f t="shared" si="8"/>
        <v>233</v>
      </c>
      <c r="Z11" s="38" t="s">
        <v>342</v>
      </c>
    </row>
    <row r="12" spans="1:26" s="7" customFormat="1" x14ac:dyDescent="0.3">
      <c r="A12" s="5" t="s">
        <v>125</v>
      </c>
      <c r="B12" s="5" t="s">
        <v>126</v>
      </c>
      <c r="C12" s="5" t="s">
        <v>127</v>
      </c>
      <c r="D12" s="26">
        <v>80</v>
      </c>
      <c r="E12" s="28"/>
      <c r="F12" s="28">
        <v>55</v>
      </c>
      <c r="G12" s="29">
        <f t="shared" si="9"/>
        <v>55</v>
      </c>
      <c r="H12" s="26"/>
      <c r="I12" s="28"/>
      <c r="J12" s="28"/>
      <c r="K12" s="28"/>
      <c r="L12" s="29"/>
      <c r="M12" s="26">
        <v>91</v>
      </c>
      <c r="N12" s="26">
        <f t="shared" si="0"/>
        <v>226</v>
      </c>
      <c r="O12" s="5">
        <f t="shared" si="1"/>
        <v>3</v>
      </c>
      <c r="P12" s="5"/>
      <c r="Q12" s="5"/>
      <c r="R12" s="5"/>
      <c r="S12" s="5">
        <f t="shared" si="2"/>
        <v>1</v>
      </c>
      <c r="T12" s="5">
        <f t="shared" si="3"/>
        <v>1</v>
      </c>
      <c r="U12" s="5">
        <f t="shared" si="4"/>
        <v>0</v>
      </c>
      <c r="V12" s="5">
        <f t="shared" si="5"/>
        <v>0</v>
      </c>
      <c r="W12" s="5">
        <f t="shared" si="6"/>
        <v>1</v>
      </c>
      <c r="X12" s="5">
        <f t="shared" si="7"/>
        <v>3</v>
      </c>
      <c r="Y12" s="26">
        <f t="shared" si="8"/>
        <v>226</v>
      </c>
      <c r="Z12" s="38" t="s">
        <v>342</v>
      </c>
    </row>
    <row r="13" spans="1:26" s="7" customFormat="1" x14ac:dyDescent="0.3">
      <c r="A13" s="5" t="s">
        <v>120</v>
      </c>
      <c r="B13" s="5" t="s">
        <v>45</v>
      </c>
      <c r="C13" s="5" t="s">
        <v>23</v>
      </c>
      <c r="D13" s="26">
        <v>83</v>
      </c>
      <c r="E13" s="28"/>
      <c r="F13" s="28">
        <v>63.333333333333336</v>
      </c>
      <c r="G13" s="29">
        <f t="shared" si="9"/>
        <v>63.333333333333336</v>
      </c>
      <c r="H13" s="26"/>
      <c r="I13" s="28"/>
      <c r="J13" s="28"/>
      <c r="K13" s="28"/>
      <c r="L13" s="29"/>
      <c r="M13" s="26">
        <v>74</v>
      </c>
      <c r="N13" s="26">
        <f t="shared" si="0"/>
        <v>220.33333333333334</v>
      </c>
      <c r="O13" s="5">
        <f t="shared" si="1"/>
        <v>3</v>
      </c>
      <c r="P13" s="5"/>
      <c r="Q13" s="5"/>
      <c r="R13" s="5"/>
      <c r="S13" s="5">
        <f t="shared" si="2"/>
        <v>1</v>
      </c>
      <c r="T13" s="5">
        <f t="shared" si="3"/>
        <v>1</v>
      </c>
      <c r="U13" s="5">
        <f t="shared" si="4"/>
        <v>0</v>
      </c>
      <c r="V13" s="5">
        <f t="shared" si="5"/>
        <v>0</v>
      </c>
      <c r="W13" s="5">
        <f t="shared" si="6"/>
        <v>1</v>
      </c>
      <c r="X13" s="5">
        <f t="shared" si="7"/>
        <v>3</v>
      </c>
      <c r="Y13" s="26">
        <f t="shared" si="8"/>
        <v>220.33333333333334</v>
      </c>
      <c r="Z13" s="38" t="s">
        <v>342</v>
      </c>
    </row>
    <row r="14" spans="1:26" s="7" customFormat="1" x14ac:dyDescent="0.3">
      <c r="A14" s="6" t="s">
        <v>190</v>
      </c>
      <c r="B14" s="6" t="s">
        <v>140</v>
      </c>
      <c r="C14" s="6" t="s">
        <v>90</v>
      </c>
      <c r="D14" s="26">
        <v>82</v>
      </c>
      <c r="E14" s="28">
        <v>52</v>
      </c>
      <c r="F14" s="28">
        <v>34</v>
      </c>
      <c r="G14" s="29">
        <f t="shared" si="9"/>
        <v>52</v>
      </c>
      <c r="H14" s="26">
        <v>16</v>
      </c>
      <c r="I14" s="28"/>
      <c r="J14" s="28"/>
      <c r="K14" s="28"/>
      <c r="L14" s="29"/>
      <c r="M14" s="26">
        <v>78.75</v>
      </c>
      <c r="N14" s="26">
        <f t="shared" si="0"/>
        <v>228.75</v>
      </c>
      <c r="O14" s="5">
        <f t="shared" si="1"/>
        <v>4</v>
      </c>
      <c r="P14" s="5"/>
      <c r="Q14" s="5"/>
      <c r="R14" s="5"/>
      <c r="S14" s="5">
        <f t="shared" si="2"/>
        <v>1</v>
      </c>
      <c r="T14" s="5">
        <f t="shared" si="3"/>
        <v>1</v>
      </c>
      <c r="U14" s="5">
        <f t="shared" si="4"/>
        <v>0</v>
      </c>
      <c r="V14" s="5">
        <f t="shared" si="5"/>
        <v>0</v>
      </c>
      <c r="W14" s="5">
        <f t="shared" si="6"/>
        <v>1</v>
      </c>
      <c r="X14" s="5">
        <f t="shared" si="7"/>
        <v>3</v>
      </c>
      <c r="Y14" s="26">
        <f>N14-MIN(D14,G14:H14,L14:M14)</f>
        <v>212.75</v>
      </c>
      <c r="Z14" s="38" t="s">
        <v>342</v>
      </c>
    </row>
    <row r="15" spans="1:26" s="7" customFormat="1" x14ac:dyDescent="0.3">
      <c r="A15" s="6" t="s">
        <v>192</v>
      </c>
      <c r="B15" s="6" t="s">
        <v>193</v>
      </c>
      <c r="C15" s="6" t="s">
        <v>25</v>
      </c>
      <c r="D15" s="26">
        <v>81</v>
      </c>
      <c r="E15" s="28"/>
      <c r="F15" s="28">
        <v>55</v>
      </c>
      <c r="G15" s="29">
        <f t="shared" si="9"/>
        <v>55</v>
      </c>
      <c r="H15" s="26"/>
      <c r="I15" s="28"/>
      <c r="J15" s="28"/>
      <c r="K15" s="28"/>
      <c r="L15" s="29"/>
      <c r="M15" s="26">
        <v>76.25</v>
      </c>
      <c r="N15" s="26">
        <f t="shared" si="0"/>
        <v>212.25</v>
      </c>
      <c r="O15" s="5">
        <f t="shared" si="1"/>
        <v>3</v>
      </c>
      <c r="P15" s="5"/>
      <c r="Q15" s="5"/>
      <c r="R15" s="5"/>
      <c r="S15" s="5">
        <f t="shared" si="2"/>
        <v>1</v>
      </c>
      <c r="T15" s="5">
        <f t="shared" si="3"/>
        <v>1</v>
      </c>
      <c r="U15" s="5">
        <f t="shared" si="4"/>
        <v>0</v>
      </c>
      <c r="V15" s="5">
        <f t="shared" si="5"/>
        <v>0</v>
      </c>
      <c r="W15" s="5">
        <f t="shared" si="6"/>
        <v>1</v>
      </c>
      <c r="X15" s="5">
        <f t="shared" si="7"/>
        <v>3</v>
      </c>
      <c r="Y15" s="26">
        <f>N15</f>
        <v>212.25</v>
      </c>
      <c r="Z15" s="38" t="s">
        <v>342</v>
      </c>
    </row>
    <row r="16" spans="1:26" s="7" customFormat="1" x14ac:dyDescent="0.3">
      <c r="A16" s="5" t="s">
        <v>132</v>
      </c>
      <c r="B16" s="5" t="s">
        <v>26</v>
      </c>
      <c r="C16" s="5" t="s">
        <v>133</v>
      </c>
      <c r="D16" s="26">
        <v>70</v>
      </c>
      <c r="E16" s="28"/>
      <c r="F16" s="28">
        <v>48</v>
      </c>
      <c r="G16" s="29">
        <f t="shared" si="9"/>
        <v>48</v>
      </c>
      <c r="H16" s="26">
        <v>26</v>
      </c>
      <c r="I16" s="28"/>
      <c r="J16" s="28">
        <v>89</v>
      </c>
      <c r="K16" s="28"/>
      <c r="L16" s="29">
        <f>MAX(I16:K16)</f>
        <v>89</v>
      </c>
      <c r="M16" s="26"/>
      <c r="N16" s="26">
        <f t="shared" si="0"/>
        <v>233</v>
      </c>
      <c r="O16" s="5">
        <f t="shared" si="1"/>
        <v>4</v>
      </c>
      <c r="P16" s="5"/>
      <c r="Q16" s="5"/>
      <c r="R16" s="5"/>
      <c r="S16" s="5">
        <f t="shared" si="2"/>
        <v>1</v>
      </c>
      <c r="T16" s="5">
        <f t="shared" si="3"/>
        <v>1</v>
      </c>
      <c r="U16" s="5">
        <f t="shared" si="4"/>
        <v>0</v>
      </c>
      <c r="V16" s="5">
        <f t="shared" si="5"/>
        <v>1</v>
      </c>
      <c r="W16" s="5">
        <f t="shared" si="6"/>
        <v>0</v>
      </c>
      <c r="X16" s="5">
        <f t="shared" si="7"/>
        <v>3</v>
      </c>
      <c r="Y16" s="26">
        <f>N16-MIN(D16,G16:H16,L16:M16)</f>
        <v>207</v>
      </c>
      <c r="Z16" s="38" t="s">
        <v>342</v>
      </c>
    </row>
    <row r="17" spans="1:26" s="7" customFormat="1" x14ac:dyDescent="0.3">
      <c r="A17" s="6" t="s">
        <v>194</v>
      </c>
      <c r="B17" s="6" t="s">
        <v>51</v>
      </c>
      <c r="C17" s="6" t="s">
        <v>13</v>
      </c>
      <c r="D17" s="26">
        <v>73</v>
      </c>
      <c r="E17" s="28">
        <v>59</v>
      </c>
      <c r="F17" s="28"/>
      <c r="G17" s="29">
        <f t="shared" si="9"/>
        <v>59</v>
      </c>
      <c r="H17" s="26"/>
      <c r="I17" s="28"/>
      <c r="J17" s="28"/>
      <c r="K17" s="28"/>
      <c r="L17" s="29"/>
      <c r="M17" s="26">
        <v>74</v>
      </c>
      <c r="N17" s="26">
        <f t="shared" si="0"/>
        <v>206</v>
      </c>
      <c r="O17" s="5">
        <f t="shared" si="1"/>
        <v>3</v>
      </c>
      <c r="P17" s="5"/>
      <c r="Q17" s="5"/>
      <c r="R17" s="5"/>
      <c r="S17" s="5">
        <f t="shared" si="2"/>
        <v>1</v>
      </c>
      <c r="T17" s="5">
        <f t="shared" si="3"/>
        <v>1</v>
      </c>
      <c r="U17" s="5">
        <f t="shared" si="4"/>
        <v>0</v>
      </c>
      <c r="V17" s="5">
        <f t="shared" si="5"/>
        <v>0</v>
      </c>
      <c r="W17" s="5">
        <f t="shared" si="6"/>
        <v>1</v>
      </c>
      <c r="X17" s="5">
        <f t="shared" si="7"/>
        <v>3</v>
      </c>
      <c r="Y17" s="26">
        <f>N17</f>
        <v>206</v>
      </c>
      <c r="Z17" s="38" t="s">
        <v>342</v>
      </c>
    </row>
    <row r="18" spans="1:26" s="7" customFormat="1" x14ac:dyDescent="0.3">
      <c r="A18" s="6" t="s">
        <v>185</v>
      </c>
      <c r="B18" s="6" t="s">
        <v>186</v>
      </c>
      <c r="C18" s="6" t="s">
        <v>102</v>
      </c>
      <c r="D18" s="26">
        <v>73</v>
      </c>
      <c r="E18" s="28">
        <v>52</v>
      </c>
      <c r="F18" s="28">
        <v>33</v>
      </c>
      <c r="G18" s="29">
        <f t="shared" si="9"/>
        <v>52</v>
      </c>
      <c r="H18" s="26">
        <v>41</v>
      </c>
      <c r="I18" s="28"/>
      <c r="J18" s="28">
        <v>75</v>
      </c>
      <c r="K18" s="28"/>
      <c r="L18" s="29">
        <f>MAX(I18:K18)</f>
        <v>75</v>
      </c>
      <c r="M18" s="26"/>
      <c r="N18" s="26">
        <f t="shared" si="0"/>
        <v>241</v>
      </c>
      <c r="O18" s="5">
        <f t="shared" si="1"/>
        <v>4</v>
      </c>
      <c r="P18" s="5"/>
      <c r="Q18" s="5"/>
      <c r="R18" s="5"/>
      <c r="S18" s="5">
        <f t="shared" si="2"/>
        <v>1</v>
      </c>
      <c r="T18" s="5">
        <f t="shared" si="3"/>
        <v>1</v>
      </c>
      <c r="U18" s="5">
        <f t="shared" si="4"/>
        <v>0</v>
      </c>
      <c r="V18" s="5">
        <f t="shared" si="5"/>
        <v>1</v>
      </c>
      <c r="W18" s="5">
        <f t="shared" si="6"/>
        <v>0</v>
      </c>
      <c r="X18" s="5">
        <f t="shared" si="7"/>
        <v>3</v>
      </c>
      <c r="Y18" s="26">
        <f>N18-MIN(D18,G18:H18,L18:M18)</f>
        <v>200</v>
      </c>
      <c r="Z18" s="38" t="s">
        <v>342</v>
      </c>
    </row>
    <row r="19" spans="1:26" s="7" customFormat="1" x14ac:dyDescent="0.3">
      <c r="A19" s="5" t="s">
        <v>107</v>
      </c>
      <c r="B19" s="5" t="s">
        <v>50</v>
      </c>
      <c r="C19" s="5" t="s">
        <v>9</v>
      </c>
      <c r="D19" s="26">
        <v>59</v>
      </c>
      <c r="E19" s="28">
        <v>76</v>
      </c>
      <c r="F19" s="28"/>
      <c r="G19" s="29">
        <f t="shared" si="9"/>
        <v>76</v>
      </c>
      <c r="H19" s="26">
        <v>59</v>
      </c>
      <c r="I19" s="28">
        <v>55</v>
      </c>
      <c r="J19" s="28"/>
      <c r="K19" s="28"/>
      <c r="L19" s="29">
        <f>MAX(I19:K19)</f>
        <v>55</v>
      </c>
      <c r="M19" s="26"/>
      <c r="N19" s="26">
        <f t="shared" si="0"/>
        <v>249</v>
      </c>
      <c r="O19" s="5">
        <f t="shared" si="1"/>
        <v>4</v>
      </c>
      <c r="P19" s="5"/>
      <c r="Q19" s="5"/>
      <c r="R19" s="5"/>
      <c r="S19" s="5">
        <f t="shared" si="2"/>
        <v>1</v>
      </c>
      <c r="T19" s="5">
        <f t="shared" si="3"/>
        <v>1</v>
      </c>
      <c r="U19" s="5">
        <f t="shared" si="4"/>
        <v>1</v>
      </c>
      <c r="V19" s="5">
        <f t="shared" si="5"/>
        <v>0</v>
      </c>
      <c r="W19" s="5">
        <f t="shared" si="6"/>
        <v>0</v>
      </c>
      <c r="X19" s="5">
        <f t="shared" si="7"/>
        <v>3</v>
      </c>
      <c r="Y19" s="26">
        <f>N19-MIN(D19,G19:H19,L19:M19)</f>
        <v>194</v>
      </c>
      <c r="Z19" s="38" t="s">
        <v>342</v>
      </c>
    </row>
    <row r="20" spans="1:26" s="7" customFormat="1" x14ac:dyDescent="0.3">
      <c r="A20" s="5" t="s">
        <v>100</v>
      </c>
      <c r="B20" s="5" t="s">
        <v>101</v>
      </c>
      <c r="C20" s="5" t="s">
        <v>37</v>
      </c>
      <c r="D20" s="26">
        <v>61</v>
      </c>
      <c r="E20" s="28"/>
      <c r="F20" s="28">
        <v>44</v>
      </c>
      <c r="G20" s="29">
        <f t="shared" si="9"/>
        <v>44</v>
      </c>
      <c r="H20" s="26">
        <v>32</v>
      </c>
      <c r="I20" s="28">
        <v>37</v>
      </c>
      <c r="J20" s="28"/>
      <c r="K20" s="28"/>
      <c r="L20" s="29">
        <f>MAX(I20:K20)</f>
        <v>37</v>
      </c>
      <c r="M20" s="26">
        <v>81</v>
      </c>
      <c r="N20" s="26">
        <f t="shared" si="0"/>
        <v>255</v>
      </c>
      <c r="O20" s="5">
        <f t="shared" si="1"/>
        <v>5</v>
      </c>
      <c r="P20" s="5"/>
      <c r="Q20" s="5"/>
      <c r="R20" s="5"/>
      <c r="S20" s="5">
        <f t="shared" si="2"/>
        <v>1</v>
      </c>
      <c r="T20" s="5">
        <f t="shared" si="3"/>
        <v>1</v>
      </c>
      <c r="U20" s="5">
        <f t="shared" si="4"/>
        <v>0</v>
      </c>
      <c r="V20" s="5">
        <f t="shared" si="5"/>
        <v>0</v>
      </c>
      <c r="W20" s="5">
        <f t="shared" si="6"/>
        <v>1</v>
      </c>
      <c r="X20" s="5">
        <f t="shared" si="7"/>
        <v>3</v>
      </c>
      <c r="Y20" s="26">
        <f>D20+M20+G20</f>
        <v>186</v>
      </c>
      <c r="Z20" s="38" t="s">
        <v>342</v>
      </c>
    </row>
    <row r="21" spans="1:26" s="7" customFormat="1" x14ac:dyDescent="0.3">
      <c r="A21" s="5" t="s">
        <v>123</v>
      </c>
      <c r="B21" s="5" t="s">
        <v>26</v>
      </c>
      <c r="C21" s="5" t="s">
        <v>124</v>
      </c>
      <c r="D21" s="26">
        <v>84</v>
      </c>
      <c r="E21" s="28"/>
      <c r="F21" s="28">
        <v>42</v>
      </c>
      <c r="G21" s="29">
        <f t="shared" si="9"/>
        <v>42</v>
      </c>
      <c r="H21" s="26"/>
      <c r="I21" s="28"/>
      <c r="J21" s="28"/>
      <c r="K21" s="28"/>
      <c r="L21" s="29"/>
      <c r="M21" s="26">
        <v>56</v>
      </c>
      <c r="N21" s="26">
        <f t="shared" si="0"/>
        <v>182</v>
      </c>
      <c r="O21" s="5">
        <f t="shared" si="1"/>
        <v>3</v>
      </c>
      <c r="P21" s="5"/>
      <c r="Q21" s="5"/>
      <c r="R21" s="5"/>
      <c r="S21" s="5">
        <f t="shared" si="2"/>
        <v>1</v>
      </c>
      <c r="T21" s="5">
        <f t="shared" si="3"/>
        <v>1</v>
      </c>
      <c r="U21" s="5">
        <f t="shared" si="4"/>
        <v>0</v>
      </c>
      <c r="V21" s="5">
        <f t="shared" si="5"/>
        <v>0</v>
      </c>
      <c r="W21" s="5">
        <f t="shared" si="6"/>
        <v>1</v>
      </c>
      <c r="X21" s="5">
        <f t="shared" si="7"/>
        <v>3</v>
      </c>
      <c r="Y21" s="26">
        <f>N21</f>
        <v>182</v>
      </c>
      <c r="Z21" s="38" t="s">
        <v>342</v>
      </c>
    </row>
    <row r="22" spans="1:26" s="7" customFormat="1" x14ac:dyDescent="0.3">
      <c r="A22" s="5" t="s">
        <v>128</v>
      </c>
      <c r="B22" s="5" t="s">
        <v>32</v>
      </c>
      <c r="C22" s="5" t="s">
        <v>37</v>
      </c>
      <c r="D22" s="26"/>
      <c r="E22" s="28">
        <v>50</v>
      </c>
      <c r="F22" s="28"/>
      <c r="G22" s="29">
        <f t="shared" si="9"/>
        <v>50</v>
      </c>
      <c r="H22" s="26">
        <v>46</v>
      </c>
      <c r="I22" s="28">
        <v>59</v>
      </c>
      <c r="J22" s="28">
        <v>64</v>
      </c>
      <c r="K22" s="28"/>
      <c r="L22" s="29">
        <f>MAX(I22:K22)</f>
        <v>64</v>
      </c>
      <c r="M22" s="26">
        <v>37</v>
      </c>
      <c r="N22" s="26">
        <f t="shared" si="0"/>
        <v>197</v>
      </c>
      <c r="O22" s="5">
        <f t="shared" si="1"/>
        <v>4</v>
      </c>
      <c r="P22" s="5"/>
      <c r="Q22" s="5"/>
      <c r="R22" s="5"/>
      <c r="S22" s="5">
        <f t="shared" si="2"/>
        <v>0</v>
      </c>
      <c r="T22" s="5">
        <f t="shared" si="3"/>
        <v>1</v>
      </c>
      <c r="U22" s="5">
        <f t="shared" si="4"/>
        <v>1</v>
      </c>
      <c r="V22" s="5">
        <f t="shared" si="5"/>
        <v>1</v>
      </c>
      <c r="W22" s="5">
        <f t="shared" si="6"/>
        <v>0</v>
      </c>
      <c r="X22" s="5">
        <f t="shared" si="7"/>
        <v>3</v>
      </c>
      <c r="Y22" s="26">
        <f>N22-MIN(D22,G22:H22,L22:M22)</f>
        <v>160</v>
      </c>
      <c r="Z22" s="38" t="s">
        <v>342</v>
      </c>
    </row>
    <row r="23" spans="1:26" s="7" customFormat="1" x14ac:dyDescent="0.3">
      <c r="A23" s="5" t="s">
        <v>337</v>
      </c>
      <c r="B23" s="5" t="s">
        <v>108</v>
      </c>
      <c r="C23" s="5" t="s">
        <v>18</v>
      </c>
      <c r="D23" s="26">
        <v>65</v>
      </c>
      <c r="E23" s="28"/>
      <c r="F23" s="28">
        <v>45</v>
      </c>
      <c r="G23" s="29">
        <f t="shared" si="9"/>
        <v>45</v>
      </c>
      <c r="H23" s="26">
        <v>50</v>
      </c>
      <c r="I23" s="28"/>
      <c r="J23" s="28"/>
      <c r="K23" s="28"/>
      <c r="L23" s="29"/>
      <c r="M23" s="26"/>
      <c r="N23" s="26">
        <f t="shared" si="0"/>
        <v>160</v>
      </c>
      <c r="O23" s="5">
        <f t="shared" si="1"/>
        <v>3</v>
      </c>
      <c r="P23" s="5"/>
      <c r="Q23" s="5"/>
      <c r="R23" s="5"/>
      <c r="S23" s="5">
        <f t="shared" si="2"/>
        <v>1</v>
      </c>
      <c r="T23" s="5">
        <f t="shared" si="3"/>
        <v>1</v>
      </c>
      <c r="U23" s="5">
        <f>IF(H23&gt;45,1,0)</f>
        <v>1</v>
      </c>
      <c r="V23" s="5">
        <f t="shared" si="5"/>
        <v>0</v>
      </c>
      <c r="W23" s="5">
        <f t="shared" si="6"/>
        <v>0</v>
      </c>
      <c r="X23" s="5">
        <f t="shared" si="7"/>
        <v>3</v>
      </c>
      <c r="Y23" s="26">
        <f>N23</f>
        <v>160</v>
      </c>
      <c r="Z23" s="38" t="s">
        <v>342</v>
      </c>
    </row>
    <row r="24" spans="1:26" s="7" customFormat="1" x14ac:dyDescent="0.3">
      <c r="A24" s="5" t="s">
        <v>136</v>
      </c>
      <c r="B24" s="5" t="s">
        <v>52</v>
      </c>
      <c r="C24" s="5" t="s">
        <v>35</v>
      </c>
      <c r="D24" s="26">
        <v>71</v>
      </c>
      <c r="E24" s="28"/>
      <c r="F24" s="28">
        <v>39</v>
      </c>
      <c r="G24" s="29">
        <f t="shared" si="9"/>
        <v>39</v>
      </c>
      <c r="H24" s="26"/>
      <c r="I24" s="28"/>
      <c r="J24" s="28"/>
      <c r="K24" s="28"/>
      <c r="L24" s="29"/>
      <c r="M24" s="26">
        <v>55.714285714285715</v>
      </c>
      <c r="N24" s="26">
        <f t="shared" si="0"/>
        <v>165.71428571428572</v>
      </c>
      <c r="O24" s="5">
        <f t="shared" si="1"/>
        <v>3</v>
      </c>
      <c r="P24" s="5"/>
      <c r="Q24" s="5"/>
      <c r="R24" s="5"/>
      <c r="S24" s="5">
        <f t="shared" si="2"/>
        <v>1</v>
      </c>
      <c r="T24" s="5">
        <f t="shared" si="3"/>
        <v>0</v>
      </c>
      <c r="U24" s="5">
        <f t="shared" ref="U24:U42" si="10">IF(H24&gt;=45,1,0)</f>
        <v>0</v>
      </c>
      <c r="V24" s="5">
        <f t="shared" si="5"/>
        <v>0</v>
      </c>
      <c r="W24" s="5">
        <f t="shared" si="6"/>
        <v>1</v>
      </c>
      <c r="X24" s="5">
        <f t="shared" si="7"/>
        <v>2</v>
      </c>
      <c r="Y24" s="26">
        <f>N24</f>
        <v>165.71428571428572</v>
      </c>
      <c r="Z24" s="33" t="s">
        <v>341</v>
      </c>
    </row>
    <row r="25" spans="1:26" s="7" customFormat="1" x14ac:dyDescent="0.3">
      <c r="A25" s="5" t="s">
        <v>105</v>
      </c>
      <c r="B25" s="5" t="s">
        <v>8</v>
      </c>
      <c r="C25" s="5" t="s">
        <v>106</v>
      </c>
      <c r="D25" s="26">
        <v>60</v>
      </c>
      <c r="E25" s="28"/>
      <c r="F25" s="28">
        <v>36</v>
      </c>
      <c r="G25" s="29">
        <f t="shared" si="9"/>
        <v>36</v>
      </c>
      <c r="H25" s="26">
        <v>55</v>
      </c>
      <c r="I25" s="28"/>
      <c r="J25" s="28"/>
      <c r="K25" s="28">
        <v>1</v>
      </c>
      <c r="L25" s="29"/>
      <c r="M25" s="26"/>
      <c r="N25" s="26">
        <f t="shared" si="0"/>
        <v>151</v>
      </c>
      <c r="O25" s="5">
        <f t="shared" si="1"/>
        <v>3</v>
      </c>
      <c r="P25" s="5"/>
      <c r="Q25" s="5"/>
      <c r="R25" s="5"/>
      <c r="S25" s="5">
        <f t="shared" si="2"/>
        <v>1</v>
      </c>
      <c r="T25" s="5">
        <f t="shared" si="3"/>
        <v>0</v>
      </c>
      <c r="U25" s="5">
        <f t="shared" si="10"/>
        <v>1</v>
      </c>
      <c r="V25" s="5">
        <f t="shared" si="5"/>
        <v>0</v>
      </c>
      <c r="W25" s="5">
        <f t="shared" si="6"/>
        <v>0</v>
      </c>
      <c r="X25" s="5">
        <f t="shared" si="7"/>
        <v>2</v>
      </c>
      <c r="Y25" s="26">
        <f>N25</f>
        <v>151</v>
      </c>
      <c r="Z25" s="33" t="s">
        <v>341</v>
      </c>
    </row>
    <row r="26" spans="1:26" s="7" customFormat="1" x14ac:dyDescent="0.3">
      <c r="A26" s="5" t="s">
        <v>97</v>
      </c>
      <c r="B26" s="5" t="s">
        <v>98</v>
      </c>
      <c r="C26" s="5" t="s">
        <v>25</v>
      </c>
      <c r="D26" s="26">
        <v>54</v>
      </c>
      <c r="E26" s="28"/>
      <c r="F26" s="28"/>
      <c r="G26" s="29"/>
      <c r="H26" s="26"/>
      <c r="I26" s="28">
        <v>74</v>
      </c>
      <c r="J26" s="28"/>
      <c r="K26" s="28"/>
      <c r="L26" s="29">
        <f>MAX(I26:K26)</f>
        <v>74</v>
      </c>
      <c r="M26" s="26"/>
      <c r="N26" s="26">
        <f t="shared" si="0"/>
        <v>128</v>
      </c>
      <c r="O26" s="5">
        <f t="shared" si="1"/>
        <v>2</v>
      </c>
      <c r="P26" s="5"/>
      <c r="Q26" s="5"/>
      <c r="R26" s="34">
        <v>44</v>
      </c>
      <c r="S26" s="5">
        <f t="shared" si="2"/>
        <v>1</v>
      </c>
      <c r="T26" s="5">
        <f t="shared" si="3"/>
        <v>0</v>
      </c>
      <c r="U26" s="5">
        <f t="shared" si="10"/>
        <v>0</v>
      </c>
      <c r="V26" s="5">
        <f t="shared" si="5"/>
        <v>1</v>
      </c>
      <c r="W26" s="5">
        <f t="shared" si="6"/>
        <v>0</v>
      </c>
      <c r="X26" s="5">
        <f t="shared" si="7"/>
        <v>2</v>
      </c>
      <c r="Y26" s="26">
        <f>N26</f>
        <v>128</v>
      </c>
      <c r="Z26" s="33" t="s">
        <v>341</v>
      </c>
    </row>
    <row r="27" spans="1:26" s="7" customFormat="1" x14ac:dyDescent="0.3">
      <c r="A27" s="5" t="s">
        <v>117</v>
      </c>
      <c r="B27" s="5" t="s">
        <v>118</v>
      </c>
      <c r="C27" s="5" t="s">
        <v>119</v>
      </c>
      <c r="D27" s="26">
        <v>62</v>
      </c>
      <c r="E27" s="28"/>
      <c r="F27" s="28">
        <v>8.5</v>
      </c>
      <c r="G27" s="29">
        <f>MAX(E27:F27)</f>
        <v>8.5</v>
      </c>
      <c r="H27" s="26">
        <v>28</v>
      </c>
      <c r="I27" s="28">
        <v>36</v>
      </c>
      <c r="J27" s="28">
        <v>50</v>
      </c>
      <c r="K27" s="28"/>
      <c r="L27" s="29">
        <f>MAX(I27:K27)</f>
        <v>50</v>
      </c>
      <c r="M27" s="26"/>
      <c r="N27" s="26">
        <f t="shared" si="0"/>
        <v>148.5</v>
      </c>
      <c r="O27" s="5">
        <f t="shared" si="1"/>
        <v>4</v>
      </c>
      <c r="P27" s="5"/>
      <c r="Q27" s="5"/>
      <c r="R27" s="34">
        <v>52</v>
      </c>
      <c r="S27" s="5">
        <f t="shared" si="2"/>
        <v>1</v>
      </c>
      <c r="T27" s="5">
        <f t="shared" si="3"/>
        <v>0</v>
      </c>
      <c r="U27" s="5">
        <f t="shared" si="10"/>
        <v>0</v>
      </c>
      <c r="V27" s="5">
        <f t="shared" si="5"/>
        <v>0</v>
      </c>
      <c r="W27" s="5">
        <f t="shared" si="6"/>
        <v>0</v>
      </c>
      <c r="X27" s="5">
        <f t="shared" si="7"/>
        <v>1</v>
      </c>
      <c r="Y27" s="26">
        <f>N27-MIN(D27,G27:H27,L27:M27)</f>
        <v>140</v>
      </c>
    </row>
    <row r="28" spans="1:26" s="7" customFormat="1" x14ac:dyDescent="0.3">
      <c r="A28" s="5" t="s">
        <v>121</v>
      </c>
      <c r="B28" s="5" t="s">
        <v>122</v>
      </c>
      <c r="C28" s="5" t="s">
        <v>3</v>
      </c>
      <c r="D28" s="26">
        <v>25</v>
      </c>
      <c r="E28" s="28"/>
      <c r="F28" s="28"/>
      <c r="G28" s="29"/>
      <c r="H28" s="26">
        <v>21</v>
      </c>
      <c r="I28" s="28">
        <v>70</v>
      </c>
      <c r="J28" s="28"/>
      <c r="K28" s="28"/>
      <c r="L28" s="29">
        <f>MAX(I28:K28)</f>
        <v>70</v>
      </c>
      <c r="M28" s="26"/>
      <c r="N28" s="26">
        <f t="shared" si="0"/>
        <v>116</v>
      </c>
      <c r="O28" s="5">
        <f t="shared" si="1"/>
        <v>3</v>
      </c>
      <c r="P28" s="5"/>
      <c r="Q28" s="5"/>
      <c r="R28" s="5"/>
      <c r="S28" s="5">
        <f t="shared" si="2"/>
        <v>0</v>
      </c>
      <c r="T28" s="5">
        <f t="shared" si="3"/>
        <v>0</v>
      </c>
      <c r="U28" s="5">
        <f t="shared" si="10"/>
        <v>0</v>
      </c>
      <c r="V28" s="5">
        <f t="shared" si="5"/>
        <v>1</v>
      </c>
      <c r="W28" s="5">
        <f t="shared" si="6"/>
        <v>0</v>
      </c>
      <c r="X28" s="5">
        <f t="shared" si="7"/>
        <v>1</v>
      </c>
      <c r="Y28" s="26">
        <f>N28</f>
        <v>116</v>
      </c>
    </row>
    <row r="29" spans="1:26" s="7" customFormat="1" x14ac:dyDescent="0.3">
      <c r="A29" s="5" t="s">
        <v>130</v>
      </c>
      <c r="B29" s="5" t="s">
        <v>33</v>
      </c>
      <c r="C29" s="5" t="s">
        <v>6</v>
      </c>
      <c r="D29" s="26">
        <v>17</v>
      </c>
      <c r="E29" s="28"/>
      <c r="F29" s="28">
        <v>18</v>
      </c>
      <c r="G29" s="29">
        <f>MAX(E29:F29)</f>
        <v>18</v>
      </c>
      <c r="H29" s="26">
        <v>17</v>
      </c>
      <c r="I29" s="28">
        <v>60</v>
      </c>
      <c r="J29" s="28"/>
      <c r="K29" s="28"/>
      <c r="L29" s="29">
        <f>MAX(I29:K29)</f>
        <v>60</v>
      </c>
      <c r="M29" s="26"/>
      <c r="N29" s="26">
        <f t="shared" si="0"/>
        <v>112</v>
      </c>
      <c r="O29" s="5">
        <f t="shared" si="1"/>
        <v>4</v>
      </c>
      <c r="P29" s="5"/>
      <c r="Q29" s="5"/>
      <c r="R29" s="5"/>
      <c r="S29" s="5">
        <f t="shared" si="2"/>
        <v>0</v>
      </c>
      <c r="T29" s="5">
        <f t="shared" si="3"/>
        <v>0</v>
      </c>
      <c r="U29" s="5">
        <f t="shared" si="10"/>
        <v>0</v>
      </c>
      <c r="V29" s="5">
        <f t="shared" si="5"/>
        <v>1</v>
      </c>
      <c r="W29" s="5">
        <f t="shared" si="6"/>
        <v>0</v>
      </c>
      <c r="X29" s="5">
        <f t="shared" si="7"/>
        <v>1</v>
      </c>
      <c r="Y29" s="26">
        <f>N29-MIN(D29,G29:H29,L29:M29)</f>
        <v>95</v>
      </c>
    </row>
    <row r="30" spans="1:26" s="7" customFormat="1" x14ac:dyDescent="0.3">
      <c r="A30" s="11" t="s">
        <v>226</v>
      </c>
      <c r="B30" s="11"/>
      <c r="C30" s="11"/>
      <c r="D30" s="26">
        <v>87</v>
      </c>
      <c r="E30" s="28"/>
      <c r="F30" s="28"/>
      <c r="G30" s="29"/>
      <c r="H30" s="26"/>
      <c r="I30" s="28"/>
      <c r="J30" s="28"/>
      <c r="K30" s="28"/>
      <c r="L30" s="29"/>
      <c r="M30" s="26"/>
      <c r="N30" s="26">
        <f t="shared" si="0"/>
        <v>87</v>
      </c>
      <c r="O30" s="5">
        <f t="shared" si="1"/>
        <v>1</v>
      </c>
      <c r="P30" s="5"/>
      <c r="Q30" s="5"/>
      <c r="R30" s="5"/>
      <c r="S30" s="5">
        <f t="shared" si="2"/>
        <v>1</v>
      </c>
      <c r="T30" s="5">
        <f t="shared" si="3"/>
        <v>0</v>
      </c>
      <c r="U30" s="5">
        <f t="shared" si="10"/>
        <v>0</v>
      </c>
      <c r="V30" s="5">
        <f t="shared" si="5"/>
        <v>0</v>
      </c>
      <c r="W30" s="5">
        <f t="shared" si="6"/>
        <v>0</v>
      </c>
      <c r="X30" s="5">
        <f t="shared" si="7"/>
        <v>1</v>
      </c>
      <c r="Y30" s="26">
        <f t="shared" ref="Y30:Y42" si="11">N30</f>
        <v>87</v>
      </c>
    </row>
    <row r="31" spans="1:26" s="7" customFormat="1" x14ac:dyDescent="0.3">
      <c r="A31" s="5" t="s">
        <v>278</v>
      </c>
      <c r="B31" s="5"/>
      <c r="C31" s="5"/>
      <c r="D31" s="26">
        <v>70</v>
      </c>
      <c r="E31" s="28"/>
      <c r="F31" s="28">
        <v>12</v>
      </c>
      <c r="G31" s="29">
        <f>MAX(E31:F31)</f>
        <v>12</v>
      </c>
      <c r="H31" s="26"/>
      <c r="I31" s="28"/>
      <c r="J31" s="28"/>
      <c r="K31" s="28"/>
      <c r="L31" s="29"/>
      <c r="M31" s="26"/>
      <c r="N31" s="26">
        <f t="shared" si="0"/>
        <v>82</v>
      </c>
      <c r="O31" s="5">
        <f t="shared" si="1"/>
        <v>2</v>
      </c>
      <c r="P31" s="5"/>
      <c r="Q31" s="5"/>
      <c r="R31" s="5"/>
      <c r="S31" s="5">
        <f t="shared" si="2"/>
        <v>1</v>
      </c>
      <c r="T31" s="5">
        <f t="shared" si="3"/>
        <v>0</v>
      </c>
      <c r="U31" s="5">
        <f t="shared" si="10"/>
        <v>0</v>
      </c>
      <c r="V31" s="5">
        <f t="shared" si="5"/>
        <v>0</v>
      </c>
      <c r="W31" s="5">
        <f t="shared" si="6"/>
        <v>0</v>
      </c>
      <c r="X31" s="5">
        <f t="shared" si="7"/>
        <v>1</v>
      </c>
      <c r="Y31" s="26">
        <f t="shared" si="11"/>
        <v>82</v>
      </c>
    </row>
    <row r="32" spans="1:26" x14ac:dyDescent="0.3">
      <c r="A32" s="11" t="s">
        <v>280</v>
      </c>
      <c r="B32" s="11"/>
      <c r="C32" s="11"/>
      <c r="D32" s="26">
        <v>47</v>
      </c>
      <c r="E32" s="28"/>
      <c r="F32" s="28"/>
      <c r="G32" s="29"/>
      <c r="H32" s="26"/>
      <c r="I32" s="28"/>
      <c r="J32" s="28"/>
      <c r="K32" s="28"/>
      <c r="L32" s="29"/>
      <c r="M32" s="26"/>
      <c r="N32" s="26">
        <f t="shared" si="0"/>
        <v>47</v>
      </c>
      <c r="O32" s="5">
        <f t="shared" si="1"/>
        <v>1</v>
      </c>
      <c r="P32" s="5"/>
      <c r="Q32" s="5"/>
      <c r="R32" s="5"/>
      <c r="S32" s="5">
        <f t="shared" si="2"/>
        <v>1</v>
      </c>
      <c r="T32" s="5">
        <f t="shared" si="3"/>
        <v>0</v>
      </c>
      <c r="U32" s="5">
        <f t="shared" si="10"/>
        <v>0</v>
      </c>
      <c r="V32" s="5">
        <f t="shared" si="5"/>
        <v>0</v>
      </c>
      <c r="W32" s="5">
        <f t="shared" si="6"/>
        <v>0</v>
      </c>
      <c r="X32" s="5">
        <f t="shared" si="7"/>
        <v>1</v>
      </c>
      <c r="Y32" s="26">
        <f t="shared" si="11"/>
        <v>47</v>
      </c>
    </row>
    <row r="33" spans="1:25" x14ac:dyDescent="0.3">
      <c r="A33" s="11" t="s">
        <v>334</v>
      </c>
      <c r="B33" s="11"/>
      <c r="C33" s="11"/>
      <c r="D33" s="26"/>
      <c r="E33" s="28"/>
      <c r="F33" s="28"/>
      <c r="G33" s="29"/>
      <c r="H33" s="26">
        <v>45</v>
      </c>
      <c r="I33" s="28"/>
      <c r="J33" s="28"/>
      <c r="K33" s="28"/>
      <c r="L33" s="29"/>
      <c r="M33" s="26"/>
      <c r="N33" s="26">
        <f t="shared" si="0"/>
        <v>45</v>
      </c>
      <c r="O33" s="5">
        <f t="shared" si="1"/>
        <v>1</v>
      </c>
      <c r="P33" s="5"/>
      <c r="Q33" s="5"/>
      <c r="R33" s="5"/>
      <c r="S33" s="5">
        <f t="shared" si="2"/>
        <v>0</v>
      </c>
      <c r="T33" s="5">
        <f t="shared" si="3"/>
        <v>0</v>
      </c>
      <c r="U33" s="5">
        <f t="shared" si="10"/>
        <v>1</v>
      </c>
      <c r="V33" s="5">
        <f t="shared" si="5"/>
        <v>0</v>
      </c>
      <c r="W33" s="5">
        <f t="shared" si="6"/>
        <v>0</v>
      </c>
      <c r="X33" s="5">
        <f t="shared" si="7"/>
        <v>1</v>
      </c>
      <c r="Y33" s="26">
        <f t="shared" si="11"/>
        <v>45</v>
      </c>
    </row>
    <row r="34" spans="1:25" x14ac:dyDescent="0.3">
      <c r="A34" s="5" t="s">
        <v>129</v>
      </c>
      <c r="B34" s="5" t="s">
        <v>48</v>
      </c>
      <c r="C34" s="5" t="s">
        <v>112</v>
      </c>
      <c r="D34" s="26">
        <v>24</v>
      </c>
      <c r="E34" s="28"/>
      <c r="F34" s="28">
        <v>15</v>
      </c>
      <c r="G34" s="29">
        <f>MAX(E34:F34)</f>
        <v>15</v>
      </c>
      <c r="H34" s="26"/>
      <c r="I34" s="28">
        <v>48</v>
      </c>
      <c r="J34" s="28"/>
      <c r="K34" s="28"/>
      <c r="L34" s="29">
        <f>MAX(I34:K34)</f>
        <v>48</v>
      </c>
      <c r="M34" s="26"/>
      <c r="N34" s="26">
        <f t="shared" si="0"/>
        <v>87</v>
      </c>
      <c r="O34" s="5">
        <f t="shared" si="1"/>
        <v>3</v>
      </c>
      <c r="P34" s="5"/>
      <c r="Q34" s="5"/>
      <c r="R34" s="5"/>
      <c r="S34" s="5">
        <f t="shared" si="2"/>
        <v>0</v>
      </c>
      <c r="T34" s="5">
        <f t="shared" si="3"/>
        <v>0</v>
      </c>
      <c r="U34" s="5">
        <f t="shared" si="10"/>
        <v>0</v>
      </c>
      <c r="V34" s="5">
        <f t="shared" si="5"/>
        <v>0</v>
      </c>
      <c r="W34" s="5">
        <f t="shared" si="6"/>
        <v>0</v>
      </c>
      <c r="X34" s="5">
        <f t="shared" si="7"/>
        <v>0</v>
      </c>
      <c r="Y34" s="26">
        <f t="shared" si="11"/>
        <v>87</v>
      </c>
    </row>
    <row r="35" spans="1:25" x14ac:dyDescent="0.3">
      <c r="A35" s="5" t="s">
        <v>67</v>
      </c>
      <c r="B35" s="5" t="s">
        <v>47</v>
      </c>
      <c r="C35" s="5" t="s">
        <v>31</v>
      </c>
      <c r="D35" s="26">
        <v>27</v>
      </c>
      <c r="E35" s="28">
        <v>23</v>
      </c>
      <c r="F35" s="28"/>
      <c r="G35" s="29">
        <f>MAX(E35:F35)</f>
        <v>23</v>
      </c>
      <c r="H35" s="26"/>
      <c r="I35" s="28"/>
      <c r="J35" s="28"/>
      <c r="K35" s="28"/>
      <c r="L35" s="29"/>
      <c r="M35" s="26">
        <v>33</v>
      </c>
      <c r="N35" s="26">
        <f t="shared" si="0"/>
        <v>83</v>
      </c>
      <c r="O35" s="5">
        <f t="shared" si="1"/>
        <v>3</v>
      </c>
      <c r="P35" s="5"/>
      <c r="Q35" s="5"/>
      <c r="R35" s="5"/>
      <c r="S35" s="5">
        <f t="shared" si="2"/>
        <v>0</v>
      </c>
      <c r="T35" s="5">
        <f t="shared" si="3"/>
        <v>0</v>
      </c>
      <c r="U35" s="5">
        <f t="shared" si="10"/>
        <v>0</v>
      </c>
      <c r="V35" s="5">
        <f t="shared" si="5"/>
        <v>0</v>
      </c>
      <c r="W35" s="5">
        <f t="shared" si="6"/>
        <v>0</v>
      </c>
      <c r="X35" s="5">
        <f t="shared" si="7"/>
        <v>0</v>
      </c>
      <c r="Y35" s="26">
        <f t="shared" si="11"/>
        <v>83</v>
      </c>
    </row>
    <row r="36" spans="1:25" x14ac:dyDescent="0.3">
      <c r="A36" s="5" t="s">
        <v>113</v>
      </c>
      <c r="B36" s="5" t="s">
        <v>26</v>
      </c>
      <c r="C36" s="5" t="s">
        <v>35</v>
      </c>
      <c r="D36" s="26">
        <v>27</v>
      </c>
      <c r="E36" s="28"/>
      <c r="F36" s="28">
        <v>26.166666666666668</v>
      </c>
      <c r="G36" s="29">
        <f>MAX(E36:F36)</f>
        <v>26.166666666666668</v>
      </c>
      <c r="H36" s="26">
        <v>24</v>
      </c>
      <c r="I36" s="28"/>
      <c r="J36" s="28"/>
      <c r="K36" s="28"/>
      <c r="L36" s="29"/>
      <c r="M36" s="26"/>
      <c r="N36" s="26">
        <f t="shared" si="0"/>
        <v>77.166666666666671</v>
      </c>
      <c r="O36" s="5">
        <f t="shared" si="1"/>
        <v>3</v>
      </c>
      <c r="P36" s="5"/>
      <c r="Q36" s="5"/>
      <c r="R36" s="5"/>
      <c r="S36" s="5">
        <f t="shared" si="2"/>
        <v>0</v>
      </c>
      <c r="T36" s="5">
        <f t="shared" si="3"/>
        <v>0</v>
      </c>
      <c r="U36" s="5">
        <f t="shared" si="10"/>
        <v>0</v>
      </c>
      <c r="V36" s="5">
        <f t="shared" si="5"/>
        <v>0</v>
      </c>
      <c r="W36" s="5">
        <f t="shared" si="6"/>
        <v>0</v>
      </c>
      <c r="X36" s="5">
        <f t="shared" si="7"/>
        <v>0</v>
      </c>
      <c r="Y36" s="26">
        <f t="shared" si="11"/>
        <v>77.166666666666671</v>
      </c>
    </row>
    <row r="37" spans="1:25" x14ac:dyDescent="0.3">
      <c r="A37" s="5" t="s">
        <v>281</v>
      </c>
      <c r="B37" s="11"/>
      <c r="C37" s="11"/>
      <c r="D37" s="26">
        <v>35</v>
      </c>
      <c r="E37" s="28"/>
      <c r="F37" s="28"/>
      <c r="G37" s="29">
        <f>MAX(E37:F37)</f>
        <v>0</v>
      </c>
      <c r="H37" s="26"/>
      <c r="I37" s="28"/>
      <c r="J37" s="28"/>
      <c r="K37" s="28"/>
      <c r="L37" s="29"/>
      <c r="M37" s="26"/>
      <c r="N37" s="26">
        <f t="shared" si="0"/>
        <v>35</v>
      </c>
      <c r="O37" s="5">
        <f t="shared" si="1"/>
        <v>2</v>
      </c>
      <c r="P37" s="5"/>
      <c r="Q37" s="5"/>
      <c r="R37" s="5"/>
      <c r="S37" s="5">
        <f t="shared" si="2"/>
        <v>0</v>
      </c>
      <c r="T37" s="5">
        <f t="shared" si="3"/>
        <v>0</v>
      </c>
      <c r="U37" s="5">
        <f t="shared" si="10"/>
        <v>0</v>
      </c>
      <c r="V37" s="5">
        <f t="shared" si="5"/>
        <v>0</v>
      </c>
      <c r="W37" s="5">
        <f t="shared" si="6"/>
        <v>0</v>
      </c>
      <c r="X37" s="5">
        <f t="shared" si="7"/>
        <v>0</v>
      </c>
      <c r="Y37" s="26">
        <f t="shared" si="11"/>
        <v>35</v>
      </c>
    </row>
    <row r="38" spans="1:25" x14ac:dyDescent="0.3">
      <c r="A38" s="11" t="s">
        <v>320</v>
      </c>
      <c r="B38" s="11"/>
      <c r="C38" s="11"/>
      <c r="D38" s="26">
        <v>35</v>
      </c>
      <c r="E38" s="28"/>
      <c r="F38" s="28"/>
      <c r="G38" s="29"/>
      <c r="H38" s="26"/>
      <c r="I38" s="28"/>
      <c r="J38" s="28"/>
      <c r="K38" s="28"/>
      <c r="L38" s="29"/>
      <c r="M38" s="26"/>
      <c r="N38" s="26">
        <f t="shared" si="0"/>
        <v>35</v>
      </c>
      <c r="O38" s="5">
        <f t="shared" si="1"/>
        <v>1</v>
      </c>
      <c r="P38" s="5"/>
      <c r="Q38" s="5"/>
      <c r="R38" s="5"/>
      <c r="S38" s="5">
        <f t="shared" si="2"/>
        <v>0</v>
      </c>
      <c r="T38" s="5">
        <f t="shared" si="3"/>
        <v>0</v>
      </c>
      <c r="U38" s="5">
        <f t="shared" si="10"/>
        <v>0</v>
      </c>
      <c r="V38" s="5">
        <f t="shared" si="5"/>
        <v>0</v>
      </c>
      <c r="W38" s="5">
        <f t="shared" si="6"/>
        <v>0</v>
      </c>
      <c r="X38" s="5">
        <f t="shared" si="7"/>
        <v>0</v>
      </c>
      <c r="Y38" s="26">
        <f t="shared" si="11"/>
        <v>35</v>
      </c>
    </row>
    <row r="39" spans="1:25" x14ac:dyDescent="0.3">
      <c r="A39" s="11" t="s">
        <v>286</v>
      </c>
      <c r="B39" s="11"/>
      <c r="C39" s="5"/>
      <c r="D39" s="26">
        <v>30</v>
      </c>
      <c r="E39" s="28"/>
      <c r="F39" s="28"/>
      <c r="G39" s="1"/>
      <c r="H39" s="26"/>
      <c r="I39" s="28"/>
      <c r="J39" s="28"/>
      <c r="K39" s="28"/>
      <c r="L39" s="29"/>
      <c r="M39" s="26"/>
      <c r="N39" s="26">
        <f t="shared" si="0"/>
        <v>30</v>
      </c>
      <c r="O39" s="5">
        <f t="shared" si="1"/>
        <v>1</v>
      </c>
      <c r="P39" s="5"/>
      <c r="Q39" s="5"/>
      <c r="R39" s="5"/>
      <c r="S39" s="5">
        <f t="shared" si="2"/>
        <v>0</v>
      </c>
      <c r="T39" s="5">
        <f t="shared" si="3"/>
        <v>0</v>
      </c>
      <c r="U39" s="5">
        <f t="shared" si="10"/>
        <v>0</v>
      </c>
      <c r="V39" s="5">
        <f t="shared" si="5"/>
        <v>0</v>
      </c>
      <c r="W39" s="5">
        <f t="shared" si="6"/>
        <v>0</v>
      </c>
      <c r="X39" s="5">
        <f t="shared" si="7"/>
        <v>0</v>
      </c>
      <c r="Y39" s="26">
        <f t="shared" si="11"/>
        <v>30</v>
      </c>
    </row>
    <row r="40" spans="1:25" x14ac:dyDescent="0.3">
      <c r="A40" s="5" t="s">
        <v>253</v>
      </c>
      <c r="B40" s="11"/>
      <c r="C40" s="11"/>
      <c r="D40" s="26">
        <v>19</v>
      </c>
      <c r="E40" s="28"/>
      <c r="F40" s="28"/>
      <c r="G40" s="29"/>
      <c r="H40" s="26"/>
      <c r="I40" s="28"/>
      <c r="J40" s="28"/>
      <c r="K40" s="28"/>
      <c r="L40" s="29"/>
      <c r="M40" s="26"/>
      <c r="N40" s="26">
        <f t="shared" si="0"/>
        <v>19</v>
      </c>
      <c r="O40" s="5">
        <f t="shared" si="1"/>
        <v>1</v>
      </c>
      <c r="P40" s="5"/>
      <c r="Q40" s="5"/>
      <c r="R40" s="5"/>
      <c r="S40" s="5">
        <f t="shared" si="2"/>
        <v>0</v>
      </c>
      <c r="T40" s="5">
        <f t="shared" si="3"/>
        <v>0</v>
      </c>
      <c r="U40" s="5">
        <f t="shared" si="10"/>
        <v>0</v>
      </c>
      <c r="V40" s="5">
        <f t="shared" si="5"/>
        <v>0</v>
      </c>
      <c r="W40" s="5">
        <f t="shared" si="6"/>
        <v>0</v>
      </c>
      <c r="X40" s="5">
        <f t="shared" si="7"/>
        <v>0</v>
      </c>
      <c r="Y40" s="26">
        <f t="shared" si="11"/>
        <v>19</v>
      </c>
    </row>
    <row r="41" spans="1:25" x14ac:dyDescent="0.3">
      <c r="A41" s="8" t="s">
        <v>336</v>
      </c>
      <c r="B41" s="8"/>
      <c r="C41" s="8"/>
      <c r="D41" s="26"/>
      <c r="E41" s="28"/>
      <c r="F41" s="28"/>
      <c r="G41" s="29"/>
      <c r="H41" s="26"/>
      <c r="I41" s="28">
        <v>4</v>
      </c>
      <c r="J41" s="28"/>
      <c r="K41" s="28"/>
      <c r="L41" s="29">
        <f>MAX(I41:K41)</f>
        <v>4</v>
      </c>
      <c r="M41" s="26"/>
      <c r="N41" s="26">
        <f t="shared" si="0"/>
        <v>4</v>
      </c>
      <c r="O41" s="5">
        <f t="shared" si="1"/>
        <v>1</v>
      </c>
      <c r="P41" s="5"/>
      <c r="Q41" s="5"/>
      <c r="R41" s="5"/>
      <c r="S41" s="5">
        <f t="shared" si="2"/>
        <v>0</v>
      </c>
      <c r="T41" s="5">
        <f t="shared" si="3"/>
        <v>0</v>
      </c>
      <c r="U41" s="5">
        <f t="shared" si="10"/>
        <v>0</v>
      </c>
      <c r="V41" s="5">
        <f t="shared" si="5"/>
        <v>0</v>
      </c>
      <c r="W41" s="5">
        <f t="shared" si="6"/>
        <v>0</v>
      </c>
      <c r="X41" s="5">
        <f t="shared" si="7"/>
        <v>0</v>
      </c>
      <c r="Y41" s="26">
        <f t="shared" si="11"/>
        <v>4</v>
      </c>
    </row>
    <row r="42" spans="1:25" x14ac:dyDescent="0.3">
      <c r="A42" s="5" t="s">
        <v>279</v>
      </c>
      <c r="B42" s="11"/>
      <c r="C42" s="11"/>
      <c r="D42" s="26"/>
      <c r="E42" s="28"/>
      <c r="F42" s="28"/>
      <c r="G42" s="29"/>
      <c r="H42" s="26"/>
      <c r="I42" s="28"/>
      <c r="J42" s="28"/>
      <c r="K42" s="28"/>
      <c r="L42" s="29"/>
      <c r="M42" s="26"/>
      <c r="N42" s="26">
        <f t="shared" si="0"/>
        <v>0</v>
      </c>
      <c r="O42" s="5">
        <f t="shared" si="1"/>
        <v>0</v>
      </c>
      <c r="P42" s="5"/>
      <c r="Q42" s="5"/>
      <c r="R42" s="5"/>
      <c r="S42" s="5">
        <f t="shared" si="2"/>
        <v>0</v>
      </c>
      <c r="T42" s="5">
        <f t="shared" si="3"/>
        <v>0</v>
      </c>
      <c r="U42" s="5">
        <f t="shared" si="10"/>
        <v>0</v>
      </c>
      <c r="V42" s="5">
        <f t="shared" si="5"/>
        <v>0</v>
      </c>
      <c r="W42" s="5">
        <f t="shared" si="6"/>
        <v>0</v>
      </c>
      <c r="X42" s="5">
        <f t="shared" si="7"/>
        <v>0</v>
      </c>
      <c r="Y42" s="26">
        <f t="shared" si="11"/>
        <v>0</v>
      </c>
    </row>
    <row r="43" spans="1:25" x14ac:dyDescent="0.3">
      <c r="A43" s="1"/>
      <c r="B43" s="1"/>
      <c r="C43" s="1"/>
      <c r="D43" s="26"/>
      <c r="E43" s="28"/>
      <c r="F43" s="28"/>
      <c r="G43" s="29"/>
      <c r="H43" s="26"/>
      <c r="I43" s="28"/>
      <c r="J43" s="28"/>
      <c r="K43" s="28"/>
      <c r="L43" s="29"/>
      <c r="M43" s="26"/>
      <c r="N43" s="26"/>
      <c r="O43" s="5"/>
      <c r="P43" s="5"/>
      <c r="Q43" s="5"/>
      <c r="R43" s="5"/>
      <c r="S43" s="5"/>
      <c r="T43" s="5"/>
      <c r="U43" s="5"/>
      <c r="V43" s="5"/>
      <c r="W43" s="5"/>
      <c r="X43" s="5"/>
      <c r="Y43" s="26"/>
    </row>
    <row r="44" spans="1:25" x14ac:dyDescent="0.3">
      <c r="R44" s="33" t="s">
        <v>316</v>
      </c>
      <c r="S44" s="33" t="s">
        <v>310</v>
      </c>
      <c r="T44" s="33" t="s">
        <v>324</v>
      </c>
      <c r="U44" s="33" t="s">
        <v>335</v>
      </c>
      <c r="V44" s="33" t="s">
        <v>326</v>
      </c>
      <c r="W44" s="33" t="s">
        <v>308</v>
      </c>
    </row>
  </sheetData>
  <sortState ref="A3:AC42">
    <sortCondition descending="1" ref="X3:X42"/>
    <sortCondition descending="1" ref="Y3:Y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1" topLeftCell="A26" activePane="bottomLeft" state="frozen"/>
      <selection pane="bottomLeft" activeCell="C51" sqref="C51"/>
    </sheetView>
  </sheetViews>
  <sheetFormatPr defaultRowHeight="14.4" x14ac:dyDescent="0.3"/>
  <cols>
    <col min="1" max="1" width="12.21875" customWidth="1"/>
    <col min="2" max="2" width="11" customWidth="1"/>
    <col min="3" max="3" width="14.109375" customWidth="1"/>
    <col min="4" max="5" width="4.88671875" style="7" customWidth="1"/>
    <col min="6" max="6" width="5.77734375" style="7" customWidth="1"/>
    <col min="7" max="11" width="4.88671875" style="7" customWidth="1"/>
    <col min="12" max="12" width="6.33203125" style="7" customWidth="1"/>
    <col min="13" max="14" width="4.88671875" style="7" customWidth="1"/>
    <col min="15" max="15" width="7.109375" style="7" customWidth="1"/>
    <col min="16" max="16" width="4.88671875" style="7" customWidth="1"/>
    <col min="17" max="17" width="2.6640625" style="7" customWidth="1"/>
    <col min="18" max="18" width="4.88671875" style="7" customWidth="1"/>
    <col min="19" max="19" width="5.77734375" style="7" customWidth="1"/>
    <col min="20" max="24" width="4.88671875" style="7" customWidth="1"/>
    <col min="25" max="26" width="8.88671875" style="7"/>
    <col min="27" max="27" width="26.21875" customWidth="1"/>
  </cols>
  <sheetData>
    <row r="1" spans="1:27" s="4" customFormat="1" ht="43.2" x14ac:dyDescent="0.3">
      <c r="A1" s="3" t="s">
        <v>0</v>
      </c>
      <c r="B1" s="3" t="s">
        <v>1</v>
      </c>
      <c r="C1" s="3" t="s">
        <v>2</v>
      </c>
      <c r="D1" s="18" t="s">
        <v>287</v>
      </c>
      <c r="E1" s="21" t="s">
        <v>311</v>
      </c>
      <c r="F1" s="21" t="s">
        <v>312</v>
      </c>
      <c r="G1" s="21" t="s">
        <v>313</v>
      </c>
      <c r="H1" s="19" t="s">
        <v>314</v>
      </c>
      <c r="I1" s="22" t="s">
        <v>309</v>
      </c>
      <c r="J1" s="21" t="s">
        <v>292</v>
      </c>
      <c r="K1" s="21" t="s">
        <v>293</v>
      </c>
      <c r="L1" s="21" t="s">
        <v>294</v>
      </c>
      <c r="M1" s="19" t="s">
        <v>295</v>
      </c>
      <c r="N1" s="22" t="s">
        <v>296</v>
      </c>
      <c r="O1" s="23" t="s">
        <v>297</v>
      </c>
      <c r="P1" s="24" t="s">
        <v>298</v>
      </c>
      <c r="Q1" s="24"/>
      <c r="R1" s="24" t="s">
        <v>299</v>
      </c>
      <c r="S1" s="24" t="s">
        <v>300</v>
      </c>
      <c r="T1" s="25" t="s">
        <v>301</v>
      </c>
      <c r="U1" s="25" t="s">
        <v>302</v>
      </c>
      <c r="V1" s="25" t="s">
        <v>303</v>
      </c>
      <c r="W1" s="25" t="s">
        <v>304</v>
      </c>
      <c r="X1" s="25" t="s">
        <v>305</v>
      </c>
      <c r="Y1" s="23" t="s">
        <v>306</v>
      </c>
      <c r="Z1" s="25" t="s">
        <v>307</v>
      </c>
    </row>
    <row r="2" spans="1:27" s="4" customFormat="1" x14ac:dyDescent="0.3">
      <c r="A2" s="3" t="s">
        <v>179</v>
      </c>
      <c r="B2" s="3"/>
      <c r="C2" s="3"/>
      <c r="D2" s="26"/>
      <c r="E2" s="28"/>
      <c r="F2" s="28"/>
      <c r="G2" s="28"/>
      <c r="H2" s="29"/>
      <c r="I2" s="26"/>
      <c r="J2" s="28"/>
      <c r="K2" s="28"/>
      <c r="L2" s="28"/>
      <c r="M2" s="29"/>
      <c r="N2" s="26"/>
      <c r="O2" s="26"/>
      <c r="P2" s="5"/>
      <c r="Q2" s="5"/>
      <c r="R2" s="5"/>
      <c r="S2" s="5"/>
      <c r="T2" s="5"/>
      <c r="U2" s="5"/>
      <c r="V2" s="5"/>
      <c r="W2" s="5"/>
      <c r="X2" s="5"/>
      <c r="Y2" s="5"/>
      <c r="Z2" s="29"/>
    </row>
    <row r="3" spans="1:27" x14ac:dyDescent="0.3">
      <c r="A3" s="6" t="s">
        <v>196</v>
      </c>
      <c r="B3" s="6" t="s">
        <v>12</v>
      </c>
      <c r="C3" s="6" t="s">
        <v>138</v>
      </c>
      <c r="D3" s="26">
        <v>97</v>
      </c>
      <c r="E3" s="28">
        <v>73</v>
      </c>
      <c r="F3" s="28"/>
      <c r="G3" s="28">
        <v>97</v>
      </c>
      <c r="H3" s="29">
        <f t="shared" ref="H3:H18" si="0">MAX(E3:G3)</f>
        <v>97</v>
      </c>
      <c r="I3" s="26">
        <v>76</v>
      </c>
      <c r="J3" s="28">
        <v>94</v>
      </c>
      <c r="K3" s="28"/>
      <c r="L3" s="28"/>
      <c r="M3" s="29">
        <f>MAX(J3:L3)</f>
        <v>94</v>
      </c>
      <c r="N3" s="26">
        <v>83</v>
      </c>
      <c r="O3" s="26">
        <f t="shared" ref="O3:O48" si="1">SUM(D3,H3:I3,M3:N3)</f>
        <v>447</v>
      </c>
      <c r="P3" s="5">
        <f t="shared" ref="P3:P48" si="2">COUNT(D3,H3:I3,M3:N3)</f>
        <v>5</v>
      </c>
      <c r="Q3" s="5"/>
      <c r="R3" s="5"/>
      <c r="S3" s="5"/>
      <c r="T3" s="5">
        <f t="shared" ref="T3:T48" si="3">IF(D3&gt;46,1,0)</f>
        <v>1</v>
      </c>
      <c r="U3" s="5">
        <f t="shared" ref="U3:U33" si="4">IF(H3&gt;45,1,0)</f>
        <v>1</v>
      </c>
      <c r="V3" s="5">
        <f t="shared" ref="V3:V48" si="5">IF(I3&gt;=50,1,0)</f>
        <v>1</v>
      </c>
      <c r="W3" s="5">
        <f t="shared" ref="W3:W48" si="6">IF(M3&gt;=60,1,0)</f>
        <v>1</v>
      </c>
      <c r="X3" s="5">
        <f t="shared" ref="X3:X48" si="7">IF(N3&gt;=50,1,0)</f>
        <v>1</v>
      </c>
      <c r="Y3" s="5">
        <f t="shared" ref="Y3:Y48" si="8">SUM(T3:X3)</f>
        <v>5</v>
      </c>
      <c r="Z3" s="29">
        <f>SUM(D3,H3,M3)</f>
        <v>288</v>
      </c>
      <c r="AA3" s="38" t="s">
        <v>343</v>
      </c>
    </row>
    <row r="4" spans="1:27" x14ac:dyDescent="0.3">
      <c r="A4" s="1" t="s">
        <v>146</v>
      </c>
      <c r="B4" s="1" t="s">
        <v>58</v>
      </c>
      <c r="C4" s="1" t="s">
        <v>5</v>
      </c>
      <c r="D4" s="26">
        <v>94</v>
      </c>
      <c r="E4" s="28">
        <v>79</v>
      </c>
      <c r="F4" s="28"/>
      <c r="G4" s="28">
        <v>91</v>
      </c>
      <c r="H4" s="29">
        <f t="shared" si="0"/>
        <v>91</v>
      </c>
      <c r="I4" s="26">
        <v>76</v>
      </c>
      <c r="J4" s="28">
        <v>85</v>
      </c>
      <c r="K4" s="28">
        <v>93</v>
      </c>
      <c r="L4" s="28"/>
      <c r="M4" s="29">
        <f>MAX(J4:L4)</f>
        <v>93</v>
      </c>
      <c r="N4" s="26">
        <v>96</v>
      </c>
      <c r="O4" s="26">
        <f t="shared" si="1"/>
        <v>450</v>
      </c>
      <c r="P4" s="5">
        <f t="shared" si="2"/>
        <v>5</v>
      </c>
      <c r="Q4" s="5"/>
      <c r="R4" s="5"/>
      <c r="S4" s="5"/>
      <c r="T4" s="5">
        <f t="shared" si="3"/>
        <v>1</v>
      </c>
      <c r="U4" s="5">
        <f t="shared" si="4"/>
        <v>1</v>
      </c>
      <c r="V4" s="5">
        <f t="shared" si="5"/>
        <v>1</v>
      </c>
      <c r="W4" s="5">
        <f t="shared" si="6"/>
        <v>1</v>
      </c>
      <c r="X4" s="5">
        <f t="shared" si="7"/>
        <v>1</v>
      </c>
      <c r="Y4" s="5">
        <f t="shared" si="8"/>
        <v>5</v>
      </c>
      <c r="Z4" s="29">
        <f>SUM(D4,M4,N4)</f>
        <v>283</v>
      </c>
      <c r="AA4" s="38" t="s">
        <v>343</v>
      </c>
    </row>
    <row r="5" spans="1:27" x14ac:dyDescent="0.3">
      <c r="A5" s="1" t="s">
        <v>160</v>
      </c>
      <c r="B5" s="1" t="s">
        <v>33</v>
      </c>
      <c r="C5" s="1" t="s">
        <v>3</v>
      </c>
      <c r="D5" s="26">
        <v>81</v>
      </c>
      <c r="E5" s="28">
        <v>79</v>
      </c>
      <c r="F5" s="28"/>
      <c r="G5" s="28"/>
      <c r="H5" s="29">
        <f t="shared" si="0"/>
        <v>79</v>
      </c>
      <c r="I5" s="26">
        <v>89</v>
      </c>
      <c r="J5" s="28">
        <v>79</v>
      </c>
      <c r="K5" s="28"/>
      <c r="L5" s="28"/>
      <c r="M5" s="29">
        <f>MAX(J5:L5)</f>
        <v>79</v>
      </c>
      <c r="N5" s="26">
        <v>61</v>
      </c>
      <c r="O5" s="26">
        <f t="shared" si="1"/>
        <v>389</v>
      </c>
      <c r="P5" s="5">
        <f t="shared" si="2"/>
        <v>5</v>
      </c>
      <c r="Q5" s="5"/>
      <c r="R5" s="5"/>
      <c r="S5" s="5"/>
      <c r="T5" s="5">
        <f t="shared" si="3"/>
        <v>1</v>
      </c>
      <c r="U5" s="5">
        <f t="shared" si="4"/>
        <v>1</v>
      </c>
      <c r="V5" s="5">
        <f t="shared" si="5"/>
        <v>1</v>
      </c>
      <c r="W5" s="5">
        <f t="shared" si="6"/>
        <v>1</v>
      </c>
      <c r="X5" s="5">
        <f t="shared" si="7"/>
        <v>1</v>
      </c>
      <c r="Y5" s="5">
        <f t="shared" si="8"/>
        <v>5</v>
      </c>
      <c r="Z5" s="29">
        <f>SUM(H5,I5,D5)</f>
        <v>249</v>
      </c>
      <c r="AA5" s="38" t="s">
        <v>343</v>
      </c>
    </row>
    <row r="6" spans="1:27" x14ac:dyDescent="0.3">
      <c r="A6" s="6" t="s">
        <v>43</v>
      </c>
      <c r="B6" s="6" t="s">
        <v>92</v>
      </c>
      <c r="C6" s="6" t="s">
        <v>27</v>
      </c>
      <c r="D6" s="26">
        <v>74</v>
      </c>
      <c r="E6" s="28"/>
      <c r="F6" s="28"/>
      <c r="G6" s="28">
        <v>53</v>
      </c>
      <c r="H6" s="29">
        <f t="shared" si="0"/>
        <v>53</v>
      </c>
      <c r="I6" s="26">
        <v>70</v>
      </c>
      <c r="J6" s="28"/>
      <c r="K6" s="28">
        <v>82</v>
      </c>
      <c r="L6" s="28"/>
      <c r="M6" s="29">
        <f>MAX(J6:L6)</f>
        <v>82</v>
      </c>
      <c r="N6" s="26">
        <v>74</v>
      </c>
      <c r="O6" s="26">
        <f t="shared" si="1"/>
        <v>353</v>
      </c>
      <c r="P6" s="5">
        <f t="shared" si="2"/>
        <v>5</v>
      </c>
      <c r="Q6" s="5"/>
      <c r="R6" s="5"/>
      <c r="S6" s="5"/>
      <c r="T6" s="5">
        <f t="shared" si="3"/>
        <v>1</v>
      </c>
      <c r="U6" s="5">
        <f t="shared" si="4"/>
        <v>1</v>
      </c>
      <c r="V6" s="5">
        <f t="shared" si="5"/>
        <v>1</v>
      </c>
      <c r="W6" s="5">
        <f t="shared" si="6"/>
        <v>1</v>
      </c>
      <c r="X6" s="5">
        <f t="shared" si="7"/>
        <v>1</v>
      </c>
      <c r="Y6" s="5">
        <f t="shared" si="8"/>
        <v>5</v>
      </c>
      <c r="Z6" s="29">
        <f>SUM(D6,M6:N6)</f>
        <v>230</v>
      </c>
      <c r="AA6" s="38" t="s">
        <v>343</v>
      </c>
    </row>
    <row r="7" spans="1:27" x14ac:dyDescent="0.3">
      <c r="A7" s="5" t="s">
        <v>202</v>
      </c>
      <c r="B7" s="5" t="s">
        <v>33</v>
      </c>
      <c r="C7" s="5" t="s">
        <v>3</v>
      </c>
      <c r="D7" s="26">
        <v>93</v>
      </c>
      <c r="E7" s="28">
        <v>89</v>
      </c>
      <c r="F7" s="28"/>
      <c r="G7" s="28"/>
      <c r="H7" s="29">
        <f t="shared" si="0"/>
        <v>89</v>
      </c>
      <c r="I7" s="26">
        <v>88</v>
      </c>
      <c r="J7" s="28"/>
      <c r="K7" s="28"/>
      <c r="L7" s="28"/>
      <c r="M7" s="29"/>
      <c r="N7" s="26">
        <v>95</v>
      </c>
      <c r="O7" s="26">
        <f t="shared" si="1"/>
        <v>365</v>
      </c>
      <c r="P7" s="5">
        <f t="shared" si="2"/>
        <v>4</v>
      </c>
      <c r="Q7" s="5"/>
      <c r="R7" s="5"/>
      <c r="S7" s="5"/>
      <c r="T7" s="5">
        <f t="shared" si="3"/>
        <v>1</v>
      </c>
      <c r="U7" s="5">
        <f t="shared" si="4"/>
        <v>1</v>
      </c>
      <c r="V7" s="5">
        <f t="shared" si="5"/>
        <v>1</v>
      </c>
      <c r="W7" s="5">
        <f t="shared" si="6"/>
        <v>0</v>
      </c>
      <c r="X7" s="5">
        <f t="shared" si="7"/>
        <v>1</v>
      </c>
      <c r="Y7" s="5">
        <f t="shared" si="8"/>
        <v>4</v>
      </c>
      <c r="Z7" s="29">
        <f t="shared" ref="Z7:Z13" si="9">SUM(D7,H7:I7,M7:N7)-MIN(D7,H7:I7,M7:N7)</f>
        <v>277</v>
      </c>
      <c r="AA7" s="38" t="s">
        <v>343</v>
      </c>
    </row>
    <row r="8" spans="1:27" x14ac:dyDescent="0.3">
      <c r="A8" s="6" t="s">
        <v>166</v>
      </c>
      <c r="B8" s="6" t="s">
        <v>34</v>
      </c>
      <c r="C8" s="6" t="s">
        <v>167</v>
      </c>
      <c r="D8" s="26">
        <v>89</v>
      </c>
      <c r="E8" s="28"/>
      <c r="F8" s="28"/>
      <c r="G8" s="28">
        <v>89</v>
      </c>
      <c r="H8" s="29">
        <f t="shared" si="0"/>
        <v>89</v>
      </c>
      <c r="I8" s="26">
        <v>79</v>
      </c>
      <c r="J8" s="28"/>
      <c r="K8" s="28">
        <v>94</v>
      </c>
      <c r="L8" s="28"/>
      <c r="M8" s="29">
        <f>MAX(J8:L8)</f>
        <v>94</v>
      </c>
      <c r="N8" s="26"/>
      <c r="O8" s="26">
        <f t="shared" si="1"/>
        <v>351</v>
      </c>
      <c r="P8" s="5">
        <f t="shared" si="2"/>
        <v>4</v>
      </c>
      <c r="Q8" s="5"/>
      <c r="R8" s="5"/>
      <c r="S8" s="5"/>
      <c r="T8" s="5">
        <f t="shared" si="3"/>
        <v>1</v>
      </c>
      <c r="U8" s="5">
        <f t="shared" si="4"/>
        <v>1</v>
      </c>
      <c r="V8" s="5">
        <f t="shared" si="5"/>
        <v>1</v>
      </c>
      <c r="W8" s="5">
        <f t="shared" si="6"/>
        <v>1</v>
      </c>
      <c r="X8" s="5">
        <f t="shared" si="7"/>
        <v>0</v>
      </c>
      <c r="Y8" s="5">
        <f t="shared" si="8"/>
        <v>4</v>
      </c>
      <c r="Z8" s="29">
        <f t="shared" si="9"/>
        <v>272</v>
      </c>
      <c r="AA8" s="38" t="s">
        <v>343</v>
      </c>
    </row>
    <row r="9" spans="1:27" x14ac:dyDescent="0.3">
      <c r="A9" s="6" t="s">
        <v>198</v>
      </c>
      <c r="B9" s="6" t="s">
        <v>22</v>
      </c>
      <c r="C9" s="6" t="s">
        <v>37</v>
      </c>
      <c r="D9" s="26">
        <v>90</v>
      </c>
      <c r="E9" s="28">
        <v>72</v>
      </c>
      <c r="F9" s="28"/>
      <c r="G9" s="28"/>
      <c r="H9" s="29">
        <f t="shared" si="0"/>
        <v>72</v>
      </c>
      <c r="I9" s="26"/>
      <c r="J9" s="28"/>
      <c r="K9" s="28">
        <v>90</v>
      </c>
      <c r="L9" s="28"/>
      <c r="M9" s="29">
        <f>MAX(J9:L9)</f>
        <v>90</v>
      </c>
      <c r="N9" s="26">
        <v>80</v>
      </c>
      <c r="O9" s="26">
        <f t="shared" si="1"/>
        <v>332</v>
      </c>
      <c r="P9" s="5">
        <f t="shared" si="2"/>
        <v>4</v>
      </c>
      <c r="Q9" s="5"/>
      <c r="R9" s="5"/>
      <c r="S9" s="5"/>
      <c r="T9" s="5">
        <f t="shared" si="3"/>
        <v>1</v>
      </c>
      <c r="U9" s="5">
        <f t="shared" si="4"/>
        <v>1</v>
      </c>
      <c r="V9" s="5">
        <f t="shared" si="5"/>
        <v>0</v>
      </c>
      <c r="W9" s="5">
        <f t="shared" si="6"/>
        <v>1</v>
      </c>
      <c r="X9" s="5">
        <f t="shared" si="7"/>
        <v>1</v>
      </c>
      <c r="Y9" s="5">
        <f t="shared" si="8"/>
        <v>4</v>
      </c>
      <c r="Z9" s="29">
        <f t="shared" si="9"/>
        <v>260</v>
      </c>
      <c r="AA9" s="38" t="s">
        <v>343</v>
      </c>
    </row>
    <row r="10" spans="1:27" x14ac:dyDescent="0.3">
      <c r="A10" s="1" t="s">
        <v>152</v>
      </c>
      <c r="B10" s="1" t="s">
        <v>144</v>
      </c>
      <c r="C10" s="1" t="s">
        <v>90</v>
      </c>
      <c r="D10" s="26">
        <v>78</v>
      </c>
      <c r="E10" s="28"/>
      <c r="F10" s="28"/>
      <c r="G10" s="28">
        <v>56</v>
      </c>
      <c r="H10" s="29">
        <f t="shared" si="0"/>
        <v>56</v>
      </c>
      <c r="I10" s="26">
        <v>84</v>
      </c>
      <c r="J10" s="28">
        <v>90</v>
      </c>
      <c r="K10" s="28"/>
      <c r="L10" s="28"/>
      <c r="M10" s="29">
        <f>MAX(J10:L10)</f>
        <v>90</v>
      </c>
      <c r="N10" s="26"/>
      <c r="O10" s="26">
        <f t="shared" si="1"/>
        <v>308</v>
      </c>
      <c r="P10" s="5">
        <f t="shared" si="2"/>
        <v>4</v>
      </c>
      <c r="Q10" s="5"/>
      <c r="R10" s="5"/>
      <c r="S10" s="5"/>
      <c r="T10" s="5">
        <f t="shared" si="3"/>
        <v>1</v>
      </c>
      <c r="U10" s="5">
        <f t="shared" si="4"/>
        <v>1</v>
      </c>
      <c r="V10" s="5">
        <f t="shared" si="5"/>
        <v>1</v>
      </c>
      <c r="W10" s="5">
        <f t="shared" si="6"/>
        <v>1</v>
      </c>
      <c r="X10" s="5">
        <f t="shared" si="7"/>
        <v>0</v>
      </c>
      <c r="Y10" s="5">
        <f t="shared" si="8"/>
        <v>4</v>
      </c>
      <c r="Z10" s="29">
        <f t="shared" si="9"/>
        <v>252</v>
      </c>
      <c r="AA10" s="38" t="s">
        <v>343</v>
      </c>
    </row>
    <row r="11" spans="1:27" x14ac:dyDescent="0.3">
      <c r="A11" s="1" t="s">
        <v>156</v>
      </c>
      <c r="B11" s="1" t="s">
        <v>92</v>
      </c>
      <c r="C11" s="1" t="s">
        <v>37</v>
      </c>
      <c r="D11" s="26">
        <v>70</v>
      </c>
      <c r="E11" s="28">
        <v>64</v>
      </c>
      <c r="F11" s="28"/>
      <c r="G11" s="28">
        <v>36</v>
      </c>
      <c r="H11" s="29">
        <f t="shared" si="0"/>
        <v>64</v>
      </c>
      <c r="I11" s="26">
        <v>75</v>
      </c>
      <c r="J11" s="28">
        <v>75</v>
      </c>
      <c r="K11" s="28"/>
      <c r="L11" s="28"/>
      <c r="M11" s="29">
        <f>MAX(J11:L11)</f>
        <v>75</v>
      </c>
      <c r="N11" s="26"/>
      <c r="O11" s="26">
        <f t="shared" si="1"/>
        <v>284</v>
      </c>
      <c r="P11" s="5">
        <f t="shared" si="2"/>
        <v>4</v>
      </c>
      <c r="Q11" s="5"/>
      <c r="R11" s="5"/>
      <c r="S11" s="5"/>
      <c r="T11" s="5">
        <f t="shared" si="3"/>
        <v>1</v>
      </c>
      <c r="U11" s="5">
        <f t="shared" si="4"/>
        <v>1</v>
      </c>
      <c r="V11" s="5">
        <f t="shared" si="5"/>
        <v>1</v>
      </c>
      <c r="W11" s="5">
        <f t="shared" si="6"/>
        <v>1</v>
      </c>
      <c r="X11" s="5">
        <f t="shared" si="7"/>
        <v>0</v>
      </c>
      <c r="Y11" s="5">
        <f t="shared" si="8"/>
        <v>4</v>
      </c>
      <c r="Z11" s="29">
        <f t="shared" si="9"/>
        <v>220</v>
      </c>
      <c r="AA11" s="38" t="s">
        <v>343</v>
      </c>
    </row>
    <row r="12" spans="1:27" x14ac:dyDescent="0.3">
      <c r="A12" s="5" t="s">
        <v>283</v>
      </c>
      <c r="B12" s="11"/>
      <c r="C12" s="11"/>
      <c r="D12" s="26">
        <v>64</v>
      </c>
      <c r="E12" s="28"/>
      <c r="F12" s="28"/>
      <c r="G12" s="28">
        <v>64</v>
      </c>
      <c r="H12" s="29">
        <f t="shared" si="0"/>
        <v>64</v>
      </c>
      <c r="I12" s="26">
        <v>56</v>
      </c>
      <c r="J12" s="28">
        <v>91</v>
      </c>
      <c r="K12" s="28"/>
      <c r="L12" s="28"/>
      <c r="M12" s="29">
        <f>MAX(J12:L12)</f>
        <v>91</v>
      </c>
      <c r="N12" s="26"/>
      <c r="O12" s="26">
        <f t="shared" si="1"/>
        <v>275</v>
      </c>
      <c r="P12" s="5">
        <f t="shared" si="2"/>
        <v>4</v>
      </c>
      <c r="Q12" s="5"/>
      <c r="R12" s="5"/>
      <c r="S12" s="5"/>
      <c r="T12" s="5">
        <f t="shared" si="3"/>
        <v>1</v>
      </c>
      <c r="U12" s="5">
        <f t="shared" si="4"/>
        <v>1</v>
      </c>
      <c r="V12" s="5">
        <f t="shared" si="5"/>
        <v>1</v>
      </c>
      <c r="W12" s="5">
        <f t="shared" si="6"/>
        <v>1</v>
      </c>
      <c r="X12" s="5">
        <f t="shared" si="7"/>
        <v>0</v>
      </c>
      <c r="Y12" s="5">
        <f t="shared" si="8"/>
        <v>4</v>
      </c>
      <c r="Z12" s="29">
        <f t="shared" si="9"/>
        <v>219</v>
      </c>
      <c r="AA12" s="38" t="s">
        <v>343</v>
      </c>
    </row>
    <row r="13" spans="1:27" x14ac:dyDescent="0.3">
      <c r="A13" s="6" t="s">
        <v>211</v>
      </c>
      <c r="B13" s="6" t="s">
        <v>135</v>
      </c>
      <c r="C13" s="6" t="s">
        <v>69</v>
      </c>
      <c r="D13" s="26">
        <v>63</v>
      </c>
      <c r="E13" s="28">
        <v>39</v>
      </c>
      <c r="F13" s="28"/>
      <c r="G13" s="28">
        <v>66</v>
      </c>
      <c r="H13" s="29">
        <f t="shared" si="0"/>
        <v>66</v>
      </c>
      <c r="I13" s="26">
        <v>62</v>
      </c>
      <c r="J13" s="28"/>
      <c r="K13" s="28"/>
      <c r="L13" s="28"/>
      <c r="M13" s="29"/>
      <c r="N13" s="26">
        <v>50</v>
      </c>
      <c r="O13" s="26">
        <f t="shared" si="1"/>
        <v>241</v>
      </c>
      <c r="P13" s="5">
        <f t="shared" si="2"/>
        <v>4</v>
      </c>
      <c r="Q13" s="5"/>
      <c r="R13" s="5"/>
      <c r="S13" s="5"/>
      <c r="T13" s="5">
        <f t="shared" si="3"/>
        <v>1</v>
      </c>
      <c r="U13" s="5">
        <f t="shared" si="4"/>
        <v>1</v>
      </c>
      <c r="V13" s="5">
        <f t="shared" si="5"/>
        <v>1</v>
      </c>
      <c r="W13" s="5">
        <f t="shared" si="6"/>
        <v>0</v>
      </c>
      <c r="X13" s="5">
        <f t="shared" si="7"/>
        <v>1</v>
      </c>
      <c r="Y13" s="5">
        <f t="shared" si="8"/>
        <v>4</v>
      </c>
      <c r="Z13" s="29">
        <f t="shared" si="9"/>
        <v>191</v>
      </c>
      <c r="AA13" s="38" t="s">
        <v>343</v>
      </c>
    </row>
    <row r="14" spans="1:27" x14ac:dyDescent="0.3">
      <c r="A14" s="5" t="s">
        <v>199</v>
      </c>
      <c r="B14" s="5" t="s">
        <v>175</v>
      </c>
      <c r="C14" s="5" t="s">
        <v>63</v>
      </c>
      <c r="D14" s="26">
        <v>98</v>
      </c>
      <c r="E14" s="28"/>
      <c r="F14" s="28"/>
      <c r="G14" s="28">
        <v>99</v>
      </c>
      <c r="H14" s="29">
        <f t="shared" si="0"/>
        <v>99</v>
      </c>
      <c r="I14" s="26"/>
      <c r="J14" s="28"/>
      <c r="K14" s="28"/>
      <c r="L14" s="28"/>
      <c r="M14" s="29"/>
      <c r="N14" s="26">
        <v>92</v>
      </c>
      <c r="O14" s="26">
        <f t="shared" si="1"/>
        <v>289</v>
      </c>
      <c r="P14" s="5">
        <f t="shared" si="2"/>
        <v>3</v>
      </c>
      <c r="Q14" s="5"/>
      <c r="R14" s="5"/>
      <c r="S14" s="5"/>
      <c r="T14" s="5">
        <f t="shared" si="3"/>
        <v>1</v>
      </c>
      <c r="U14" s="5">
        <f t="shared" si="4"/>
        <v>1</v>
      </c>
      <c r="V14" s="5">
        <f t="shared" si="5"/>
        <v>0</v>
      </c>
      <c r="W14" s="5">
        <f t="shared" si="6"/>
        <v>0</v>
      </c>
      <c r="X14" s="5">
        <f t="shared" si="7"/>
        <v>1</v>
      </c>
      <c r="Y14" s="5">
        <f t="shared" si="8"/>
        <v>3</v>
      </c>
      <c r="Z14" s="29">
        <f t="shared" ref="Z14:Z21" si="10">O14</f>
        <v>289</v>
      </c>
      <c r="AA14" s="38" t="s">
        <v>343</v>
      </c>
    </row>
    <row r="15" spans="1:27" x14ac:dyDescent="0.3">
      <c r="A15" s="6" t="s">
        <v>147</v>
      </c>
      <c r="B15" s="6" t="s">
        <v>108</v>
      </c>
      <c r="C15" s="6" t="s">
        <v>148</v>
      </c>
      <c r="D15" s="26">
        <v>97</v>
      </c>
      <c r="E15" s="28">
        <v>86</v>
      </c>
      <c r="F15" s="28"/>
      <c r="G15" s="28"/>
      <c r="H15" s="29">
        <f t="shared" si="0"/>
        <v>86</v>
      </c>
      <c r="I15" s="26"/>
      <c r="J15" s="28"/>
      <c r="K15" s="28"/>
      <c r="L15" s="28"/>
      <c r="M15" s="29"/>
      <c r="N15" s="26">
        <v>96</v>
      </c>
      <c r="O15" s="26">
        <f t="shared" si="1"/>
        <v>279</v>
      </c>
      <c r="P15" s="5">
        <f t="shared" si="2"/>
        <v>3</v>
      </c>
      <c r="Q15" s="5"/>
      <c r="R15" s="5"/>
      <c r="S15" s="5"/>
      <c r="T15" s="5">
        <f t="shared" si="3"/>
        <v>1</v>
      </c>
      <c r="U15" s="5">
        <f t="shared" si="4"/>
        <v>1</v>
      </c>
      <c r="V15" s="5">
        <f t="shared" si="5"/>
        <v>0</v>
      </c>
      <c r="W15" s="5">
        <f t="shared" si="6"/>
        <v>0</v>
      </c>
      <c r="X15" s="5">
        <f t="shared" si="7"/>
        <v>1</v>
      </c>
      <c r="Y15" s="5">
        <f t="shared" si="8"/>
        <v>3</v>
      </c>
      <c r="Z15" s="29">
        <f t="shared" si="10"/>
        <v>279</v>
      </c>
      <c r="AA15" s="38" t="s">
        <v>343</v>
      </c>
    </row>
    <row r="16" spans="1:27" x14ac:dyDescent="0.3">
      <c r="A16" s="10" t="s">
        <v>200</v>
      </c>
      <c r="B16" s="5"/>
      <c r="C16" s="5"/>
      <c r="D16" s="26">
        <v>85</v>
      </c>
      <c r="E16" s="28"/>
      <c r="F16" s="28"/>
      <c r="G16" s="28">
        <v>100</v>
      </c>
      <c r="H16" s="29">
        <f t="shared" si="0"/>
        <v>100</v>
      </c>
      <c r="I16" s="26"/>
      <c r="J16" s="28"/>
      <c r="K16" s="28"/>
      <c r="L16" s="28"/>
      <c r="M16" s="29"/>
      <c r="N16" s="26">
        <v>94</v>
      </c>
      <c r="O16" s="26">
        <f t="shared" si="1"/>
        <v>279</v>
      </c>
      <c r="P16" s="5">
        <f t="shared" si="2"/>
        <v>3</v>
      </c>
      <c r="Q16" s="5"/>
      <c r="R16" s="5"/>
      <c r="S16" s="5"/>
      <c r="T16" s="5">
        <f t="shared" si="3"/>
        <v>1</v>
      </c>
      <c r="U16" s="5">
        <f t="shared" si="4"/>
        <v>1</v>
      </c>
      <c r="V16" s="5">
        <f t="shared" si="5"/>
        <v>0</v>
      </c>
      <c r="W16" s="5">
        <f t="shared" si="6"/>
        <v>0</v>
      </c>
      <c r="X16" s="5">
        <f t="shared" si="7"/>
        <v>1</v>
      </c>
      <c r="Y16" s="5">
        <f t="shared" si="8"/>
        <v>3</v>
      </c>
      <c r="Z16" s="29">
        <f t="shared" si="10"/>
        <v>279</v>
      </c>
      <c r="AA16" s="38" t="s">
        <v>343</v>
      </c>
    </row>
    <row r="17" spans="1:27" x14ac:dyDescent="0.3">
      <c r="A17" s="1" t="s">
        <v>161</v>
      </c>
      <c r="B17" s="1" t="s">
        <v>15</v>
      </c>
      <c r="C17" s="1" t="s">
        <v>31</v>
      </c>
      <c r="D17" s="26">
        <v>93</v>
      </c>
      <c r="E17" s="28"/>
      <c r="F17" s="28"/>
      <c r="G17" s="28">
        <v>100</v>
      </c>
      <c r="H17" s="29">
        <f t="shared" si="0"/>
        <v>100</v>
      </c>
      <c r="I17" s="26"/>
      <c r="J17" s="28"/>
      <c r="K17" s="28"/>
      <c r="L17" s="28"/>
      <c r="M17" s="29"/>
      <c r="N17" s="26">
        <v>86</v>
      </c>
      <c r="O17" s="26">
        <f t="shared" si="1"/>
        <v>279</v>
      </c>
      <c r="P17" s="5">
        <f t="shared" si="2"/>
        <v>3</v>
      </c>
      <c r="Q17" s="5"/>
      <c r="R17" s="5"/>
      <c r="S17" s="5"/>
      <c r="T17" s="5">
        <f t="shared" si="3"/>
        <v>1</v>
      </c>
      <c r="U17" s="5">
        <f t="shared" si="4"/>
        <v>1</v>
      </c>
      <c r="V17" s="5">
        <f t="shared" si="5"/>
        <v>0</v>
      </c>
      <c r="W17" s="5">
        <f t="shared" si="6"/>
        <v>0</v>
      </c>
      <c r="X17" s="5">
        <f t="shared" si="7"/>
        <v>1</v>
      </c>
      <c r="Y17" s="5">
        <f t="shared" si="8"/>
        <v>3</v>
      </c>
      <c r="Z17" s="29">
        <f t="shared" si="10"/>
        <v>279</v>
      </c>
      <c r="AA17" s="38" t="s">
        <v>343</v>
      </c>
    </row>
    <row r="18" spans="1:27" x14ac:dyDescent="0.3">
      <c r="A18" s="1" t="s">
        <v>139</v>
      </c>
      <c r="B18" s="1" t="s">
        <v>16</v>
      </c>
      <c r="C18" s="1" t="s">
        <v>17</v>
      </c>
      <c r="D18" s="26">
        <v>97</v>
      </c>
      <c r="E18" s="28"/>
      <c r="F18" s="28"/>
      <c r="G18" s="28">
        <v>91</v>
      </c>
      <c r="H18" s="29">
        <f t="shared" si="0"/>
        <v>91</v>
      </c>
      <c r="I18" s="26"/>
      <c r="J18" s="28"/>
      <c r="K18" s="28"/>
      <c r="L18" s="28"/>
      <c r="M18" s="29"/>
      <c r="N18" s="26">
        <v>89</v>
      </c>
      <c r="O18" s="26">
        <f t="shared" si="1"/>
        <v>277</v>
      </c>
      <c r="P18" s="5">
        <f t="shared" si="2"/>
        <v>3</v>
      </c>
      <c r="Q18" s="5"/>
      <c r="R18" s="5"/>
      <c r="S18" s="5"/>
      <c r="T18" s="5">
        <f t="shared" si="3"/>
        <v>1</v>
      </c>
      <c r="U18" s="5">
        <f t="shared" si="4"/>
        <v>1</v>
      </c>
      <c r="V18" s="5">
        <f t="shared" si="5"/>
        <v>0</v>
      </c>
      <c r="W18" s="5">
        <f t="shared" si="6"/>
        <v>0</v>
      </c>
      <c r="X18" s="5">
        <f t="shared" si="7"/>
        <v>1</v>
      </c>
      <c r="Y18" s="5">
        <f t="shared" si="8"/>
        <v>3</v>
      </c>
      <c r="Z18" s="29">
        <f t="shared" si="10"/>
        <v>277</v>
      </c>
      <c r="AA18" s="38" t="s">
        <v>343</v>
      </c>
    </row>
    <row r="19" spans="1:27" x14ac:dyDescent="0.3">
      <c r="A19" s="5" t="s">
        <v>197</v>
      </c>
      <c r="B19" s="5" t="s">
        <v>32</v>
      </c>
      <c r="C19" s="5" t="s">
        <v>28</v>
      </c>
      <c r="D19" s="26">
        <v>95</v>
      </c>
      <c r="E19" s="28"/>
      <c r="F19" s="28"/>
      <c r="G19" s="28"/>
      <c r="H19" s="29"/>
      <c r="I19" s="26">
        <v>86</v>
      </c>
      <c r="J19" s="28"/>
      <c r="K19" s="28"/>
      <c r="L19" s="28">
        <v>90</v>
      </c>
      <c r="M19" s="29">
        <f>MAX(J19:L19)</f>
        <v>90</v>
      </c>
      <c r="N19" s="26"/>
      <c r="O19" s="26">
        <f t="shared" si="1"/>
        <v>271</v>
      </c>
      <c r="P19" s="5">
        <f t="shared" si="2"/>
        <v>3</v>
      </c>
      <c r="Q19" s="5"/>
      <c r="R19" s="5"/>
      <c r="S19" s="5"/>
      <c r="T19" s="5">
        <f t="shared" si="3"/>
        <v>1</v>
      </c>
      <c r="U19" s="5">
        <f t="shared" si="4"/>
        <v>0</v>
      </c>
      <c r="V19" s="5">
        <f t="shared" si="5"/>
        <v>1</v>
      </c>
      <c r="W19" s="5">
        <f t="shared" si="6"/>
        <v>1</v>
      </c>
      <c r="X19" s="5">
        <f t="shared" si="7"/>
        <v>0</v>
      </c>
      <c r="Y19" s="5">
        <f t="shared" si="8"/>
        <v>3</v>
      </c>
      <c r="Z19" s="29">
        <f t="shared" si="10"/>
        <v>271</v>
      </c>
      <c r="AA19" s="38" t="s">
        <v>343</v>
      </c>
    </row>
    <row r="20" spans="1:27" x14ac:dyDescent="0.3">
      <c r="A20" s="6" t="s">
        <v>201</v>
      </c>
      <c r="B20" s="6" t="s">
        <v>89</v>
      </c>
      <c r="C20" s="6" t="s">
        <v>17</v>
      </c>
      <c r="D20" s="26">
        <v>89</v>
      </c>
      <c r="E20" s="28"/>
      <c r="F20" s="28"/>
      <c r="G20" s="28">
        <v>92</v>
      </c>
      <c r="H20" s="29">
        <f>MAX(E20:G20)</f>
        <v>92</v>
      </c>
      <c r="I20" s="26"/>
      <c r="J20" s="28"/>
      <c r="K20" s="28"/>
      <c r="L20" s="28"/>
      <c r="M20" s="29"/>
      <c r="N20" s="26">
        <v>89</v>
      </c>
      <c r="O20" s="26">
        <f t="shared" si="1"/>
        <v>270</v>
      </c>
      <c r="P20" s="5">
        <f t="shared" si="2"/>
        <v>3</v>
      </c>
      <c r="Q20" s="5"/>
      <c r="R20" s="5"/>
      <c r="S20" s="5"/>
      <c r="T20" s="5">
        <f t="shared" si="3"/>
        <v>1</v>
      </c>
      <c r="U20" s="5">
        <f t="shared" si="4"/>
        <v>1</v>
      </c>
      <c r="V20" s="5">
        <f t="shared" si="5"/>
        <v>0</v>
      </c>
      <c r="W20" s="5">
        <f t="shared" si="6"/>
        <v>0</v>
      </c>
      <c r="X20" s="5">
        <f t="shared" si="7"/>
        <v>1</v>
      </c>
      <c r="Y20" s="5">
        <f t="shared" si="8"/>
        <v>3</v>
      </c>
      <c r="Z20" s="29">
        <f t="shared" si="10"/>
        <v>270</v>
      </c>
      <c r="AA20" s="38" t="s">
        <v>343</v>
      </c>
    </row>
    <row r="21" spans="1:27" x14ac:dyDescent="0.3">
      <c r="A21" s="11" t="s">
        <v>260</v>
      </c>
      <c r="B21" s="11"/>
      <c r="C21" s="11"/>
      <c r="D21" s="26">
        <v>90</v>
      </c>
      <c r="E21" s="28"/>
      <c r="F21" s="28"/>
      <c r="G21" s="28">
        <v>95</v>
      </c>
      <c r="H21" s="29">
        <f>MAX(E21:G21)</f>
        <v>95</v>
      </c>
      <c r="I21" s="26">
        <v>85</v>
      </c>
      <c r="J21" s="28"/>
      <c r="K21" s="28"/>
      <c r="L21" s="28"/>
      <c r="M21" s="29"/>
      <c r="N21" s="26"/>
      <c r="O21" s="26">
        <f t="shared" si="1"/>
        <v>270</v>
      </c>
      <c r="P21" s="5">
        <f t="shared" si="2"/>
        <v>3</v>
      </c>
      <c r="Q21" s="5"/>
      <c r="R21" s="5"/>
      <c r="S21" s="5"/>
      <c r="T21" s="5">
        <f t="shared" si="3"/>
        <v>1</v>
      </c>
      <c r="U21" s="5">
        <f t="shared" si="4"/>
        <v>1</v>
      </c>
      <c r="V21" s="5">
        <f t="shared" si="5"/>
        <v>1</v>
      </c>
      <c r="W21" s="5">
        <f t="shared" si="6"/>
        <v>0</v>
      </c>
      <c r="X21" s="5">
        <f t="shared" si="7"/>
        <v>0</v>
      </c>
      <c r="Y21" s="5">
        <f t="shared" si="8"/>
        <v>3</v>
      </c>
      <c r="Z21" s="29">
        <f t="shared" si="10"/>
        <v>270</v>
      </c>
      <c r="AA21" s="38" t="s">
        <v>343</v>
      </c>
    </row>
    <row r="22" spans="1:27" x14ac:dyDescent="0.3">
      <c r="A22" s="5" t="s">
        <v>111</v>
      </c>
      <c r="B22" s="5" t="s">
        <v>24</v>
      </c>
      <c r="C22" s="5" t="s">
        <v>9</v>
      </c>
      <c r="D22" s="26">
        <v>90</v>
      </c>
      <c r="E22" s="28"/>
      <c r="F22" s="28"/>
      <c r="G22" s="28">
        <v>94</v>
      </c>
      <c r="H22" s="29">
        <f>MAX(E22:G22)</f>
        <v>94</v>
      </c>
      <c r="I22" s="26">
        <v>85</v>
      </c>
      <c r="J22" s="28"/>
      <c r="K22" s="28"/>
      <c r="L22" s="28"/>
      <c r="M22" s="29"/>
      <c r="N22" s="26">
        <v>21</v>
      </c>
      <c r="O22" s="26">
        <f t="shared" si="1"/>
        <v>290</v>
      </c>
      <c r="P22" s="5">
        <f t="shared" si="2"/>
        <v>4</v>
      </c>
      <c r="Q22" s="5"/>
      <c r="R22" s="5"/>
      <c r="S22" s="5"/>
      <c r="T22" s="5">
        <f t="shared" si="3"/>
        <v>1</v>
      </c>
      <c r="U22" s="5">
        <f t="shared" si="4"/>
        <v>1</v>
      </c>
      <c r="V22" s="5">
        <f t="shared" si="5"/>
        <v>1</v>
      </c>
      <c r="W22" s="5">
        <f t="shared" si="6"/>
        <v>0</v>
      </c>
      <c r="X22" s="5">
        <f t="shared" si="7"/>
        <v>0</v>
      </c>
      <c r="Y22" s="5">
        <f t="shared" si="8"/>
        <v>3</v>
      </c>
      <c r="Z22" s="29">
        <f>SUM(D22,H22:I22,M22:N22)-MIN(D22,H22:I22,M22:N22)</f>
        <v>269</v>
      </c>
      <c r="AA22" s="38" t="s">
        <v>343</v>
      </c>
    </row>
    <row r="23" spans="1:27" x14ac:dyDescent="0.3">
      <c r="A23" s="5" t="s">
        <v>206</v>
      </c>
      <c r="B23" s="5" t="s">
        <v>207</v>
      </c>
      <c r="C23" s="5" t="s">
        <v>3</v>
      </c>
      <c r="D23" s="26">
        <v>96</v>
      </c>
      <c r="E23" s="28"/>
      <c r="F23" s="28"/>
      <c r="G23" s="28"/>
      <c r="H23" s="29"/>
      <c r="I23" s="26">
        <v>75</v>
      </c>
      <c r="J23" s="28"/>
      <c r="K23" s="28">
        <v>94</v>
      </c>
      <c r="L23" s="28"/>
      <c r="M23" s="29">
        <f>MAX(J23:L23)</f>
        <v>94</v>
      </c>
      <c r="N23" s="26"/>
      <c r="O23" s="26">
        <f t="shared" si="1"/>
        <v>265</v>
      </c>
      <c r="P23" s="5">
        <f t="shared" si="2"/>
        <v>3</v>
      </c>
      <c r="Q23" s="5"/>
      <c r="R23" s="5"/>
      <c r="S23" s="5"/>
      <c r="T23" s="5">
        <f t="shared" si="3"/>
        <v>1</v>
      </c>
      <c r="U23" s="5">
        <f t="shared" si="4"/>
        <v>0</v>
      </c>
      <c r="V23" s="5">
        <f t="shared" si="5"/>
        <v>1</v>
      </c>
      <c r="W23" s="5">
        <f t="shared" si="6"/>
        <v>1</v>
      </c>
      <c r="X23" s="5">
        <f t="shared" si="7"/>
        <v>0</v>
      </c>
      <c r="Y23" s="5">
        <f t="shared" si="8"/>
        <v>3</v>
      </c>
      <c r="Z23" s="29">
        <f t="shared" ref="Z23:Z35" si="11">O23</f>
        <v>265</v>
      </c>
      <c r="AA23" s="38" t="s">
        <v>343</v>
      </c>
    </row>
    <row r="24" spans="1:27" x14ac:dyDescent="0.3">
      <c r="A24" s="1" t="s">
        <v>137</v>
      </c>
      <c r="B24" s="1" t="s">
        <v>39</v>
      </c>
      <c r="C24" s="1" t="s">
        <v>138</v>
      </c>
      <c r="D24" s="26">
        <v>79</v>
      </c>
      <c r="E24" s="28"/>
      <c r="F24" s="28"/>
      <c r="G24" s="28"/>
      <c r="H24" s="29"/>
      <c r="I24" s="26"/>
      <c r="J24" s="28"/>
      <c r="K24" s="28">
        <v>88</v>
      </c>
      <c r="L24" s="28"/>
      <c r="M24" s="29">
        <f>MAX(J24:L24)</f>
        <v>88</v>
      </c>
      <c r="N24" s="26">
        <v>97</v>
      </c>
      <c r="O24" s="26">
        <f t="shared" si="1"/>
        <v>264</v>
      </c>
      <c r="P24" s="5">
        <f t="shared" si="2"/>
        <v>3</v>
      </c>
      <c r="Q24" s="5"/>
      <c r="R24" s="5"/>
      <c r="S24" s="5"/>
      <c r="T24" s="5">
        <f t="shared" si="3"/>
        <v>1</v>
      </c>
      <c r="U24" s="5">
        <f t="shared" si="4"/>
        <v>0</v>
      </c>
      <c r="V24" s="5">
        <f t="shared" si="5"/>
        <v>0</v>
      </c>
      <c r="W24" s="5">
        <f t="shared" si="6"/>
        <v>1</v>
      </c>
      <c r="X24" s="5">
        <f t="shared" si="7"/>
        <v>1</v>
      </c>
      <c r="Y24" s="5">
        <f t="shared" si="8"/>
        <v>3</v>
      </c>
      <c r="Z24" s="29">
        <f t="shared" si="11"/>
        <v>264</v>
      </c>
      <c r="AA24" s="38" t="s">
        <v>343</v>
      </c>
    </row>
    <row r="25" spans="1:27" x14ac:dyDescent="0.3">
      <c r="A25" s="5" t="s">
        <v>77</v>
      </c>
      <c r="B25" s="5" t="s">
        <v>49</v>
      </c>
      <c r="C25" s="5" t="s">
        <v>35</v>
      </c>
      <c r="D25" s="26">
        <v>95</v>
      </c>
      <c r="E25" s="28">
        <v>69</v>
      </c>
      <c r="F25" s="28"/>
      <c r="G25" s="28"/>
      <c r="H25" s="29">
        <f>MAX(E25:G25)</f>
        <v>69</v>
      </c>
      <c r="I25" s="26"/>
      <c r="J25" s="28"/>
      <c r="K25" s="28"/>
      <c r="L25" s="28"/>
      <c r="M25" s="29"/>
      <c r="N25" s="26">
        <v>93</v>
      </c>
      <c r="O25" s="26">
        <f t="shared" si="1"/>
        <v>257</v>
      </c>
      <c r="P25" s="5">
        <f t="shared" si="2"/>
        <v>3</v>
      </c>
      <c r="Q25" s="5"/>
      <c r="R25" s="5"/>
      <c r="S25" s="5"/>
      <c r="T25" s="5">
        <f t="shared" si="3"/>
        <v>1</v>
      </c>
      <c r="U25" s="5">
        <f t="shared" si="4"/>
        <v>1</v>
      </c>
      <c r="V25" s="5">
        <f t="shared" si="5"/>
        <v>0</v>
      </c>
      <c r="W25" s="5">
        <f t="shared" si="6"/>
        <v>0</v>
      </c>
      <c r="X25" s="5">
        <f t="shared" si="7"/>
        <v>1</v>
      </c>
      <c r="Y25" s="5">
        <f t="shared" si="8"/>
        <v>3</v>
      </c>
      <c r="Z25" s="29">
        <f t="shared" si="11"/>
        <v>257</v>
      </c>
      <c r="AA25" s="38" t="s">
        <v>343</v>
      </c>
    </row>
    <row r="26" spans="1:27" x14ac:dyDescent="0.3">
      <c r="A26" s="5" t="s">
        <v>256</v>
      </c>
      <c r="B26" s="11"/>
      <c r="C26" s="11"/>
      <c r="D26" s="26">
        <v>83</v>
      </c>
      <c r="E26" s="28"/>
      <c r="F26" s="28"/>
      <c r="G26" s="28"/>
      <c r="H26" s="29"/>
      <c r="I26" s="26">
        <v>80</v>
      </c>
      <c r="J26" s="28">
        <v>90</v>
      </c>
      <c r="K26" s="28"/>
      <c r="L26" s="28"/>
      <c r="M26" s="29">
        <f>MAX(J26:L26)</f>
        <v>90</v>
      </c>
      <c r="N26" s="26"/>
      <c r="O26" s="26">
        <f t="shared" si="1"/>
        <v>253</v>
      </c>
      <c r="P26" s="5">
        <f t="shared" si="2"/>
        <v>3</v>
      </c>
      <c r="Q26" s="5"/>
      <c r="R26" s="5"/>
      <c r="S26" s="5"/>
      <c r="T26" s="5">
        <f t="shared" si="3"/>
        <v>1</v>
      </c>
      <c r="U26" s="5">
        <f t="shared" si="4"/>
        <v>0</v>
      </c>
      <c r="V26" s="5">
        <f t="shared" si="5"/>
        <v>1</v>
      </c>
      <c r="W26" s="5">
        <f t="shared" si="6"/>
        <v>1</v>
      </c>
      <c r="X26" s="5">
        <f t="shared" si="7"/>
        <v>0</v>
      </c>
      <c r="Y26" s="5">
        <f t="shared" si="8"/>
        <v>3</v>
      </c>
      <c r="Z26" s="29">
        <f t="shared" si="11"/>
        <v>253</v>
      </c>
      <c r="AA26" s="38" t="s">
        <v>343</v>
      </c>
    </row>
    <row r="27" spans="1:27" x14ac:dyDescent="0.3">
      <c r="A27" s="1" t="s">
        <v>143</v>
      </c>
      <c r="B27" s="1" t="s">
        <v>26</v>
      </c>
      <c r="C27" s="1" t="s">
        <v>63</v>
      </c>
      <c r="D27" s="26">
        <v>95</v>
      </c>
      <c r="E27" s="28">
        <v>66</v>
      </c>
      <c r="F27" s="28"/>
      <c r="G27" s="28"/>
      <c r="H27" s="29">
        <f>MAX(E27:G27)</f>
        <v>66</v>
      </c>
      <c r="I27" s="26"/>
      <c r="J27" s="28"/>
      <c r="K27" s="28"/>
      <c r="L27" s="28"/>
      <c r="M27" s="29"/>
      <c r="N27" s="26">
        <v>81</v>
      </c>
      <c r="O27" s="26">
        <f t="shared" si="1"/>
        <v>242</v>
      </c>
      <c r="P27" s="5">
        <f t="shared" si="2"/>
        <v>3</v>
      </c>
      <c r="Q27" s="5"/>
      <c r="R27" s="5"/>
      <c r="S27" s="5"/>
      <c r="T27" s="5">
        <f t="shared" si="3"/>
        <v>1</v>
      </c>
      <c r="U27" s="5">
        <f t="shared" si="4"/>
        <v>1</v>
      </c>
      <c r="V27" s="5">
        <f t="shared" si="5"/>
        <v>0</v>
      </c>
      <c r="W27" s="5">
        <f t="shared" si="6"/>
        <v>0</v>
      </c>
      <c r="X27" s="5">
        <f t="shared" si="7"/>
        <v>1</v>
      </c>
      <c r="Y27" s="5">
        <f t="shared" si="8"/>
        <v>3</v>
      </c>
      <c r="Z27" s="29">
        <f t="shared" si="11"/>
        <v>242</v>
      </c>
      <c r="AA27" s="38" t="s">
        <v>343</v>
      </c>
    </row>
    <row r="28" spans="1:27" x14ac:dyDescent="0.3">
      <c r="A28" s="1" t="s">
        <v>150</v>
      </c>
      <c r="B28" s="1" t="s">
        <v>151</v>
      </c>
      <c r="C28" s="1" t="s">
        <v>18</v>
      </c>
      <c r="D28" s="26">
        <v>77</v>
      </c>
      <c r="E28" s="28"/>
      <c r="F28" s="28"/>
      <c r="G28" s="28"/>
      <c r="H28" s="29"/>
      <c r="I28" s="26">
        <v>79</v>
      </c>
      <c r="J28" s="28">
        <v>85</v>
      </c>
      <c r="K28" s="28"/>
      <c r="L28" s="28"/>
      <c r="M28" s="29">
        <f>MAX(J28:L28)</f>
        <v>85</v>
      </c>
      <c r="N28" s="26"/>
      <c r="O28" s="26">
        <f t="shared" si="1"/>
        <v>241</v>
      </c>
      <c r="P28" s="5">
        <f t="shared" si="2"/>
        <v>3</v>
      </c>
      <c r="Q28" s="5"/>
      <c r="R28" s="5"/>
      <c r="S28" s="5"/>
      <c r="T28" s="5">
        <f t="shared" si="3"/>
        <v>1</v>
      </c>
      <c r="U28" s="5">
        <f t="shared" si="4"/>
        <v>0</v>
      </c>
      <c r="V28" s="5">
        <f t="shared" si="5"/>
        <v>1</v>
      </c>
      <c r="W28" s="5">
        <f t="shared" si="6"/>
        <v>1</v>
      </c>
      <c r="X28" s="5">
        <f t="shared" si="7"/>
        <v>0</v>
      </c>
      <c r="Y28" s="5">
        <f t="shared" si="8"/>
        <v>3</v>
      </c>
      <c r="Z28" s="29">
        <f t="shared" si="11"/>
        <v>241</v>
      </c>
      <c r="AA28" s="38" t="s">
        <v>343</v>
      </c>
    </row>
    <row r="29" spans="1:27" x14ac:dyDescent="0.3">
      <c r="A29" s="5" t="s">
        <v>327</v>
      </c>
      <c r="B29" s="5" t="s">
        <v>62</v>
      </c>
      <c r="C29" s="5" t="s">
        <v>328</v>
      </c>
      <c r="D29" s="26">
        <v>92</v>
      </c>
      <c r="E29" s="28"/>
      <c r="F29" s="28"/>
      <c r="G29" s="28">
        <v>64</v>
      </c>
      <c r="H29" s="29">
        <f>MAX(E29:G29)</f>
        <v>64</v>
      </c>
      <c r="I29" s="26">
        <v>78</v>
      </c>
      <c r="J29" s="28"/>
      <c r="K29" s="28"/>
      <c r="L29" s="28"/>
      <c r="M29" s="29"/>
      <c r="N29" s="26"/>
      <c r="O29" s="26">
        <f t="shared" si="1"/>
        <v>234</v>
      </c>
      <c r="P29" s="5">
        <f t="shared" si="2"/>
        <v>3</v>
      </c>
      <c r="Q29" s="5"/>
      <c r="R29" s="5"/>
      <c r="S29" s="5"/>
      <c r="T29" s="5">
        <f t="shared" si="3"/>
        <v>1</v>
      </c>
      <c r="U29" s="5">
        <f t="shared" si="4"/>
        <v>1</v>
      </c>
      <c r="V29" s="5">
        <f t="shared" si="5"/>
        <v>1</v>
      </c>
      <c r="W29" s="5">
        <f t="shared" si="6"/>
        <v>0</v>
      </c>
      <c r="X29" s="5">
        <f t="shared" si="7"/>
        <v>0</v>
      </c>
      <c r="Y29" s="5">
        <f t="shared" si="8"/>
        <v>3</v>
      </c>
      <c r="Z29" s="29">
        <f t="shared" si="11"/>
        <v>234</v>
      </c>
      <c r="AA29" s="38" t="s">
        <v>343</v>
      </c>
    </row>
    <row r="30" spans="1:27" x14ac:dyDescent="0.3">
      <c r="A30" s="1" t="s">
        <v>145</v>
      </c>
      <c r="B30" s="1" t="s">
        <v>104</v>
      </c>
      <c r="C30" s="1" t="s">
        <v>90</v>
      </c>
      <c r="D30" s="26">
        <v>70</v>
      </c>
      <c r="E30" s="28"/>
      <c r="F30" s="28"/>
      <c r="G30" s="28"/>
      <c r="H30" s="29"/>
      <c r="I30" s="26">
        <v>69</v>
      </c>
      <c r="J30" s="28">
        <v>78</v>
      </c>
      <c r="K30" s="28">
        <v>94</v>
      </c>
      <c r="L30" s="28"/>
      <c r="M30" s="29">
        <f>MAX(J30:L30)</f>
        <v>94</v>
      </c>
      <c r="N30" s="26"/>
      <c r="O30" s="26">
        <f t="shared" si="1"/>
        <v>233</v>
      </c>
      <c r="P30" s="5">
        <f t="shared" si="2"/>
        <v>3</v>
      </c>
      <c r="Q30" s="5"/>
      <c r="R30" s="5"/>
      <c r="S30" s="5"/>
      <c r="T30" s="5">
        <f t="shared" si="3"/>
        <v>1</v>
      </c>
      <c r="U30" s="5">
        <f t="shared" si="4"/>
        <v>0</v>
      </c>
      <c r="V30" s="5">
        <f t="shared" si="5"/>
        <v>1</v>
      </c>
      <c r="W30" s="5">
        <f t="shared" si="6"/>
        <v>1</v>
      </c>
      <c r="X30" s="5">
        <f t="shared" si="7"/>
        <v>0</v>
      </c>
      <c r="Y30" s="5">
        <f t="shared" si="8"/>
        <v>3</v>
      </c>
      <c r="Z30" s="29">
        <f t="shared" si="11"/>
        <v>233</v>
      </c>
      <c r="AA30" s="38" t="s">
        <v>343</v>
      </c>
    </row>
    <row r="31" spans="1:27" x14ac:dyDescent="0.3">
      <c r="A31" s="5" t="s">
        <v>203</v>
      </c>
      <c r="B31" s="5" t="s">
        <v>204</v>
      </c>
      <c r="C31" s="5" t="s">
        <v>30</v>
      </c>
      <c r="D31" s="26">
        <v>73</v>
      </c>
      <c r="E31" s="28">
        <v>61</v>
      </c>
      <c r="F31" s="28"/>
      <c r="G31" s="28"/>
      <c r="H31" s="29">
        <f t="shared" ref="H31:H37" si="12">MAX(E31:G31)</f>
        <v>61</v>
      </c>
      <c r="I31" s="26"/>
      <c r="J31" s="28"/>
      <c r="K31" s="28"/>
      <c r="L31" s="28"/>
      <c r="M31" s="29"/>
      <c r="N31" s="26">
        <v>89</v>
      </c>
      <c r="O31" s="26">
        <f t="shared" si="1"/>
        <v>223</v>
      </c>
      <c r="P31" s="5">
        <f t="shared" si="2"/>
        <v>3</v>
      </c>
      <c r="Q31" s="5"/>
      <c r="R31" s="5"/>
      <c r="S31" s="5"/>
      <c r="T31" s="5">
        <f t="shared" si="3"/>
        <v>1</v>
      </c>
      <c r="U31" s="5">
        <f t="shared" si="4"/>
        <v>1</v>
      </c>
      <c r="V31" s="5">
        <f t="shared" si="5"/>
        <v>0</v>
      </c>
      <c r="W31" s="5">
        <f t="shared" si="6"/>
        <v>0</v>
      </c>
      <c r="X31" s="5">
        <f t="shared" si="7"/>
        <v>1</v>
      </c>
      <c r="Y31" s="5">
        <f t="shared" si="8"/>
        <v>3</v>
      </c>
      <c r="Z31" s="29">
        <f t="shared" si="11"/>
        <v>223</v>
      </c>
      <c r="AA31" s="38" t="s">
        <v>343</v>
      </c>
    </row>
    <row r="32" spans="1:27" x14ac:dyDescent="0.3">
      <c r="A32" s="1" t="s">
        <v>210</v>
      </c>
      <c r="B32" s="1" t="s">
        <v>134</v>
      </c>
      <c r="C32" s="1" t="s">
        <v>13</v>
      </c>
      <c r="D32" s="26">
        <v>73</v>
      </c>
      <c r="E32" s="28"/>
      <c r="F32" s="28"/>
      <c r="G32" s="28">
        <v>65</v>
      </c>
      <c r="H32" s="29">
        <f t="shared" si="12"/>
        <v>65</v>
      </c>
      <c r="I32" s="26"/>
      <c r="J32" s="28"/>
      <c r="K32" s="28"/>
      <c r="L32" s="28"/>
      <c r="M32" s="29"/>
      <c r="N32" s="26">
        <v>77</v>
      </c>
      <c r="O32" s="26">
        <f t="shared" si="1"/>
        <v>215</v>
      </c>
      <c r="P32" s="5">
        <f t="shared" si="2"/>
        <v>3</v>
      </c>
      <c r="Q32" s="5"/>
      <c r="R32" s="5"/>
      <c r="S32" s="5"/>
      <c r="T32" s="5">
        <f t="shared" si="3"/>
        <v>1</v>
      </c>
      <c r="U32" s="5">
        <f t="shared" si="4"/>
        <v>1</v>
      </c>
      <c r="V32" s="5">
        <f t="shared" si="5"/>
        <v>0</v>
      </c>
      <c r="W32" s="5">
        <f t="shared" si="6"/>
        <v>0</v>
      </c>
      <c r="X32" s="5">
        <f t="shared" si="7"/>
        <v>1</v>
      </c>
      <c r="Y32" s="5">
        <f t="shared" si="8"/>
        <v>3</v>
      </c>
      <c r="Z32" s="29">
        <f t="shared" si="11"/>
        <v>215</v>
      </c>
      <c r="AA32" s="38" t="s">
        <v>343</v>
      </c>
    </row>
    <row r="33" spans="1:27" x14ac:dyDescent="0.3">
      <c r="A33" s="1" t="s">
        <v>154</v>
      </c>
      <c r="B33" s="1" t="s">
        <v>155</v>
      </c>
      <c r="C33" s="1" t="s">
        <v>18</v>
      </c>
      <c r="D33" s="26">
        <v>83</v>
      </c>
      <c r="E33" s="28"/>
      <c r="F33" s="28">
        <v>58</v>
      </c>
      <c r="G33" s="28"/>
      <c r="H33" s="29">
        <f t="shared" si="12"/>
        <v>58</v>
      </c>
      <c r="I33" s="26"/>
      <c r="J33" s="28"/>
      <c r="K33" s="28"/>
      <c r="L33" s="28"/>
      <c r="M33" s="29"/>
      <c r="N33" s="26">
        <v>74</v>
      </c>
      <c r="O33" s="26">
        <f t="shared" si="1"/>
        <v>215</v>
      </c>
      <c r="P33" s="5">
        <f t="shared" si="2"/>
        <v>3</v>
      </c>
      <c r="Q33" s="5"/>
      <c r="R33" s="5"/>
      <c r="S33" s="5"/>
      <c r="T33" s="5">
        <f t="shared" si="3"/>
        <v>1</v>
      </c>
      <c r="U33" s="5">
        <f t="shared" si="4"/>
        <v>1</v>
      </c>
      <c r="V33" s="5">
        <f t="shared" si="5"/>
        <v>0</v>
      </c>
      <c r="W33" s="5">
        <f t="shared" si="6"/>
        <v>0</v>
      </c>
      <c r="X33" s="5">
        <f t="shared" si="7"/>
        <v>1</v>
      </c>
      <c r="Y33" s="5">
        <f t="shared" si="8"/>
        <v>3</v>
      </c>
      <c r="Z33" s="29">
        <f t="shared" si="11"/>
        <v>215</v>
      </c>
      <c r="AA33" s="38" t="s">
        <v>343</v>
      </c>
    </row>
    <row r="34" spans="1:27" x14ac:dyDescent="0.3">
      <c r="A34" s="5" t="s">
        <v>97</v>
      </c>
      <c r="B34" s="5" t="s">
        <v>33</v>
      </c>
      <c r="C34" s="5" t="s">
        <v>9</v>
      </c>
      <c r="D34" s="26">
        <v>72</v>
      </c>
      <c r="E34" s="28"/>
      <c r="F34" s="28"/>
      <c r="G34" s="28">
        <v>47</v>
      </c>
      <c r="H34" s="29">
        <f>MAX(E34:G34)</f>
        <v>47</v>
      </c>
      <c r="I34" s="26"/>
      <c r="J34" s="28"/>
      <c r="K34" s="28"/>
      <c r="L34" s="28"/>
      <c r="M34" s="29"/>
      <c r="N34" s="26">
        <v>91</v>
      </c>
      <c r="O34" s="26">
        <f>SUM(D34,H34:I34,M34:N34)</f>
        <v>210</v>
      </c>
      <c r="P34" s="5">
        <f>COUNT(D34,H34:I34,M34:N34)</f>
        <v>3</v>
      </c>
      <c r="Q34" s="5"/>
      <c r="R34" s="5"/>
      <c r="S34" s="5"/>
      <c r="T34" s="5">
        <f>IF(D34&gt;46,1,0)</f>
        <v>1</v>
      </c>
      <c r="U34" s="5">
        <f>IF(H34&gt;45,1,0)</f>
        <v>1</v>
      </c>
      <c r="V34" s="5">
        <f>IF(I34&gt;=50,1,0)</f>
        <v>0</v>
      </c>
      <c r="W34" s="5">
        <f>IF(M34&gt;=60,1,0)</f>
        <v>0</v>
      </c>
      <c r="X34" s="5">
        <f>IF(N34&gt;=50,1,0)</f>
        <v>1</v>
      </c>
      <c r="Y34" s="5">
        <f>SUM(T34:X34)</f>
        <v>3</v>
      </c>
      <c r="Z34" s="29">
        <f>O34</f>
        <v>210</v>
      </c>
      <c r="AA34" s="38" t="s">
        <v>343</v>
      </c>
    </row>
    <row r="35" spans="1:27" x14ac:dyDescent="0.3">
      <c r="A35" s="1" t="s">
        <v>149</v>
      </c>
      <c r="B35" s="1" t="s">
        <v>48</v>
      </c>
      <c r="C35" s="1" t="s">
        <v>41</v>
      </c>
      <c r="D35" s="26">
        <v>86</v>
      </c>
      <c r="E35" s="28"/>
      <c r="F35" s="28">
        <v>36</v>
      </c>
      <c r="G35" s="28"/>
      <c r="H35" s="29">
        <f t="shared" si="12"/>
        <v>36</v>
      </c>
      <c r="I35" s="26">
        <v>85</v>
      </c>
      <c r="J35" s="28"/>
      <c r="K35" s="28"/>
      <c r="L35" s="28"/>
      <c r="M35" s="29"/>
      <c r="N35" s="26"/>
      <c r="O35" s="26">
        <f t="shared" si="1"/>
        <v>207</v>
      </c>
      <c r="P35" s="5">
        <f t="shared" si="2"/>
        <v>3</v>
      </c>
      <c r="Q35" s="5"/>
      <c r="R35" s="5"/>
      <c r="S35" s="5"/>
      <c r="T35" s="5">
        <f t="shared" si="3"/>
        <v>1</v>
      </c>
      <c r="U35" s="34">
        <v>1</v>
      </c>
      <c r="V35" s="5">
        <f t="shared" si="5"/>
        <v>1</v>
      </c>
      <c r="W35" s="5">
        <f t="shared" si="6"/>
        <v>0</v>
      </c>
      <c r="X35" s="5">
        <f t="shared" si="7"/>
        <v>0</v>
      </c>
      <c r="Y35" s="5">
        <f t="shared" si="8"/>
        <v>3</v>
      </c>
      <c r="Z35" s="29">
        <f t="shared" si="11"/>
        <v>207</v>
      </c>
      <c r="AA35" s="38" t="s">
        <v>343</v>
      </c>
    </row>
    <row r="36" spans="1:27" x14ac:dyDescent="0.3">
      <c r="A36" s="1" t="s">
        <v>141</v>
      </c>
      <c r="B36" s="1" t="s">
        <v>142</v>
      </c>
      <c r="C36" s="1" t="s">
        <v>3</v>
      </c>
      <c r="D36" s="26">
        <v>54</v>
      </c>
      <c r="E36" s="28"/>
      <c r="F36" s="28"/>
      <c r="G36" s="28">
        <v>39</v>
      </c>
      <c r="H36" s="29">
        <f t="shared" si="12"/>
        <v>39</v>
      </c>
      <c r="I36" s="26">
        <v>44</v>
      </c>
      <c r="J36" s="28">
        <v>72</v>
      </c>
      <c r="K36" s="28">
        <v>74</v>
      </c>
      <c r="L36" s="28">
        <v>4</v>
      </c>
      <c r="M36" s="29">
        <f>MAX(J36:L36)</f>
        <v>74</v>
      </c>
      <c r="N36" s="26">
        <v>76</v>
      </c>
      <c r="O36" s="26">
        <f t="shared" si="1"/>
        <v>287</v>
      </c>
      <c r="P36" s="5">
        <f t="shared" si="2"/>
        <v>5</v>
      </c>
      <c r="Q36" s="5"/>
      <c r="R36" s="5"/>
      <c r="S36" s="34">
        <v>45</v>
      </c>
      <c r="T36" s="5">
        <f t="shared" si="3"/>
        <v>1</v>
      </c>
      <c r="U36" s="5">
        <f t="shared" ref="U36:U46" si="13">IF(H36&gt;45,1,0)</f>
        <v>0</v>
      </c>
      <c r="V36" s="5">
        <f t="shared" si="5"/>
        <v>0</v>
      </c>
      <c r="W36" s="5">
        <f t="shared" si="6"/>
        <v>1</v>
      </c>
      <c r="X36" s="5">
        <f t="shared" si="7"/>
        <v>1</v>
      </c>
      <c r="Y36" s="5">
        <f t="shared" si="8"/>
        <v>3</v>
      </c>
      <c r="Z36" s="29">
        <f>SUM(D36,M36:N36)</f>
        <v>204</v>
      </c>
      <c r="AA36" s="38" t="s">
        <v>343</v>
      </c>
    </row>
    <row r="37" spans="1:27" x14ac:dyDescent="0.3">
      <c r="A37" s="1" t="s">
        <v>158</v>
      </c>
      <c r="B37" s="1" t="s">
        <v>24</v>
      </c>
      <c r="C37" s="1" t="s">
        <v>159</v>
      </c>
      <c r="D37" s="26">
        <v>48</v>
      </c>
      <c r="E37" s="28"/>
      <c r="F37" s="28"/>
      <c r="G37" s="28">
        <v>64</v>
      </c>
      <c r="H37" s="29">
        <f t="shared" si="12"/>
        <v>64</v>
      </c>
      <c r="I37" s="26">
        <v>47</v>
      </c>
      <c r="J37" s="28"/>
      <c r="K37" s="28">
        <v>91</v>
      </c>
      <c r="L37" s="28"/>
      <c r="M37" s="29">
        <f>MAX(J37:L37)</f>
        <v>91</v>
      </c>
      <c r="N37" s="26"/>
      <c r="O37" s="26">
        <f t="shared" si="1"/>
        <v>250</v>
      </c>
      <c r="P37" s="5">
        <f t="shared" si="2"/>
        <v>4</v>
      </c>
      <c r="Q37" s="5"/>
      <c r="R37" s="5"/>
      <c r="S37" s="5"/>
      <c r="T37" s="5">
        <f t="shared" si="3"/>
        <v>1</v>
      </c>
      <c r="U37" s="5">
        <f t="shared" si="13"/>
        <v>1</v>
      </c>
      <c r="V37" s="5">
        <f t="shared" si="5"/>
        <v>0</v>
      </c>
      <c r="W37" s="5">
        <f t="shared" si="6"/>
        <v>1</v>
      </c>
      <c r="X37" s="5">
        <f t="shared" si="7"/>
        <v>0</v>
      </c>
      <c r="Y37" s="5">
        <f t="shared" si="8"/>
        <v>3</v>
      </c>
      <c r="Z37" s="29">
        <f>SUM(D37,H37:I37,M37:N37)-MIN(D37,H37:I37,M37:N37)</f>
        <v>203</v>
      </c>
      <c r="AA37" s="38" t="s">
        <v>343</v>
      </c>
    </row>
    <row r="38" spans="1:27" x14ac:dyDescent="0.3">
      <c r="A38" s="1" t="s">
        <v>163</v>
      </c>
      <c r="B38" s="1" t="s">
        <v>164</v>
      </c>
      <c r="C38" s="1" t="s">
        <v>40</v>
      </c>
      <c r="D38" s="26">
        <v>52</v>
      </c>
      <c r="E38" s="28"/>
      <c r="F38" s="28"/>
      <c r="G38" s="28">
        <v>46</v>
      </c>
      <c r="H38" s="29">
        <f>MAX(E38:G38)</f>
        <v>46</v>
      </c>
      <c r="I38" s="26"/>
      <c r="J38" s="28"/>
      <c r="K38" s="28"/>
      <c r="L38" s="28"/>
      <c r="M38" s="29"/>
      <c r="N38" s="26">
        <v>77</v>
      </c>
      <c r="O38" s="26">
        <f>SUM(D38,H38:I38,M38:N38)</f>
        <v>175</v>
      </c>
      <c r="P38" s="5">
        <f>COUNT(D38,H38:I38,M38:N38)</f>
        <v>3</v>
      </c>
      <c r="Q38" s="5"/>
      <c r="R38" s="5"/>
      <c r="S38" s="5"/>
      <c r="T38" s="5">
        <f>IF(D38&gt;46,1,0)</f>
        <v>1</v>
      </c>
      <c r="U38" s="5">
        <f>IF(H38&gt;45,1,0)</f>
        <v>1</v>
      </c>
      <c r="V38" s="5">
        <f>IF(I38&gt;=50,1,0)</f>
        <v>0</v>
      </c>
      <c r="W38" s="5">
        <f>IF(M38&gt;=60,1,0)</f>
        <v>0</v>
      </c>
      <c r="X38" s="5">
        <f>IF(N38&gt;=50,1,0)</f>
        <v>1</v>
      </c>
      <c r="Y38" s="5">
        <f>SUM(T38:X38)</f>
        <v>3</v>
      </c>
      <c r="Z38" s="29">
        <f>O38</f>
        <v>175</v>
      </c>
      <c r="AA38" s="38" t="s">
        <v>343</v>
      </c>
    </row>
    <row r="39" spans="1:27" x14ac:dyDescent="0.3">
      <c r="A39" s="6" t="s">
        <v>208</v>
      </c>
      <c r="B39" s="6" t="s">
        <v>209</v>
      </c>
      <c r="C39" s="6" t="s">
        <v>53</v>
      </c>
      <c r="D39" s="26"/>
      <c r="E39" s="28"/>
      <c r="F39" s="28"/>
      <c r="G39" s="28"/>
      <c r="H39" s="29"/>
      <c r="I39" s="26">
        <v>69</v>
      </c>
      <c r="J39" s="28"/>
      <c r="K39" s="28">
        <v>79</v>
      </c>
      <c r="L39" s="28"/>
      <c r="M39" s="29">
        <f>MAX(J39:L39)</f>
        <v>79</v>
      </c>
      <c r="N39" s="26">
        <v>47</v>
      </c>
      <c r="O39" s="26">
        <f t="shared" si="1"/>
        <v>195</v>
      </c>
      <c r="P39" s="5">
        <f t="shared" si="2"/>
        <v>3</v>
      </c>
      <c r="Q39" s="5"/>
      <c r="R39" s="5"/>
      <c r="S39" s="5"/>
      <c r="T39" s="5">
        <f t="shared" si="3"/>
        <v>0</v>
      </c>
      <c r="U39" s="5">
        <f t="shared" si="13"/>
        <v>0</v>
      </c>
      <c r="V39" s="5">
        <f t="shared" si="5"/>
        <v>1</v>
      </c>
      <c r="W39" s="5">
        <f t="shared" si="6"/>
        <v>1</v>
      </c>
      <c r="X39" s="5">
        <f t="shared" si="7"/>
        <v>0</v>
      </c>
      <c r="Y39" s="5">
        <f t="shared" si="8"/>
        <v>2</v>
      </c>
      <c r="Z39" s="29">
        <f t="shared" ref="Z39:Z43" si="14">O39</f>
        <v>195</v>
      </c>
      <c r="AA39" s="33" t="s">
        <v>341</v>
      </c>
    </row>
    <row r="40" spans="1:27" x14ac:dyDescent="0.3">
      <c r="A40" s="17" t="s">
        <v>261</v>
      </c>
      <c r="B40" s="11"/>
      <c r="C40" s="11"/>
      <c r="D40" s="26">
        <v>89</v>
      </c>
      <c r="E40" s="28"/>
      <c r="F40" s="28"/>
      <c r="G40" s="28"/>
      <c r="H40" s="29"/>
      <c r="I40" s="26">
        <v>89</v>
      </c>
      <c r="J40" s="28"/>
      <c r="K40" s="28"/>
      <c r="L40" s="28"/>
      <c r="M40" s="29"/>
      <c r="N40" s="26"/>
      <c r="O40" s="26">
        <f t="shared" si="1"/>
        <v>178</v>
      </c>
      <c r="P40" s="5">
        <f t="shared" si="2"/>
        <v>2</v>
      </c>
      <c r="Q40" s="5"/>
      <c r="R40" s="5"/>
      <c r="S40" s="5"/>
      <c r="T40" s="5">
        <f t="shared" si="3"/>
        <v>1</v>
      </c>
      <c r="U40" s="5">
        <f t="shared" si="13"/>
        <v>0</v>
      </c>
      <c r="V40" s="5">
        <f t="shared" si="5"/>
        <v>1</v>
      </c>
      <c r="W40" s="5">
        <f t="shared" si="6"/>
        <v>0</v>
      </c>
      <c r="X40" s="5">
        <f t="shared" si="7"/>
        <v>0</v>
      </c>
      <c r="Y40" s="5">
        <f t="shared" si="8"/>
        <v>2</v>
      </c>
      <c r="Z40" s="29">
        <f t="shared" si="14"/>
        <v>178</v>
      </c>
      <c r="AA40" s="33" t="s">
        <v>341</v>
      </c>
    </row>
    <row r="41" spans="1:27" x14ac:dyDescent="0.3">
      <c r="A41" s="5" t="s">
        <v>205</v>
      </c>
      <c r="B41" s="5" t="s">
        <v>131</v>
      </c>
      <c r="C41" s="5" t="s">
        <v>76</v>
      </c>
      <c r="D41" s="26">
        <v>89</v>
      </c>
      <c r="E41" s="28"/>
      <c r="F41" s="28"/>
      <c r="G41" s="28"/>
      <c r="H41" s="29">
        <f>MAX(E41:G41)</f>
        <v>0</v>
      </c>
      <c r="I41" s="26"/>
      <c r="J41" s="28"/>
      <c r="K41" s="28"/>
      <c r="L41" s="28"/>
      <c r="M41" s="29"/>
      <c r="N41" s="26">
        <v>88</v>
      </c>
      <c r="O41" s="26">
        <f t="shared" si="1"/>
        <v>177</v>
      </c>
      <c r="P41" s="5">
        <f t="shared" si="2"/>
        <v>3</v>
      </c>
      <c r="Q41" s="5"/>
      <c r="R41" s="5"/>
      <c r="S41" s="5"/>
      <c r="T41" s="5">
        <f t="shared" si="3"/>
        <v>1</v>
      </c>
      <c r="U41" s="5">
        <f t="shared" si="13"/>
        <v>0</v>
      </c>
      <c r="V41" s="5">
        <f t="shared" si="5"/>
        <v>0</v>
      </c>
      <c r="W41" s="5">
        <f t="shared" si="6"/>
        <v>0</v>
      </c>
      <c r="X41" s="5">
        <f t="shared" si="7"/>
        <v>1</v>
      </c>
      <c r="Y41" s="5">
        <f t="shared" si="8"/>
        <v>2</v>
      </c>
      <c r="Z41" s="29">
        <f t="shared" si="14"/>
        <v>177</v>
      </c>
      <c r="AA41" s="33" t="s">
        <v>341</v>
      </c>
    </row>
    <row r="42" spans="1:27" x14ac:dyDescent="0.3">
      <c r="A42" s="5" t="s">
        <v>267</v>
      </c>
      <c r="B42" s="11"/>
      <c r="C42" s="11"/>
      <c r="D42" s="26"/>
      <c r="E42" s="28"/>
      <c r="F42" s="28"/>
      <c r="G42" s="28"/>
      <c r="H42" s="29"/>
      <c r="I42" s="26">
        <v>76</v>
      </c>
      <c r="J42" s="28">
        <v>84</v>
      </c>
      <c r="K42" s="28"/>
      <c r="L42" s="28"/>
      <c r="M42" s="29">
        <f>MAX(J42:L42)</f>
        <v>84</v>
      </c>
      <c r="N42" s="26"/>
      <c r="O42" s="26">
        <f t="shared" si="1"/>
        <v>160</v>
      </c>
      <c r="P42" s="5">
        <f t="shared" si="2"/>
        <v>2</v>
      </c>
      <c r="Q42" s="5"/>
      <c r="R42" s="5"/>
      <c r="S42" s="5"/>
      <c r="T42" s="5">
        <f t="shared" si="3"/>
        <v>0</v>
      </c>
      <c r="U42" s="5">
        <f t="shared" si="13"/>
        <v>0</v>
      </c>
      <c r="V42" s="5">
        <f t="shared" si="5"/>
        <v>1</v>
      </c>
      <c r="W42" s="5">
        <f t="shared" si="6"/>
        <v>1</v>
      </c>
      <c r="X42" s="5">
        <f t="shared" si="7"/>
        <v>0</v>
      </c>
      <c r="Y42" s="5">
        <f t="shared" si="8"/>
        <v>2</v>
      </c>
      <c r="Z42" s="29">
        <f t="shared" si="14"/>
        <v>160</v>
      </c>
      <c r="AA42" s="33" t="s">
        <v>341</v>
      </c>
    </row>
    <row r="43" spans="1:27" x14ac:dyDescent="0.3">
      <c r="A43" s="5" t="s">
        <v>257</v>
      </c>
      <c r="B43" s="11"/>
      <c r="C43" s="11"/>
      <c r="D43" s="26">
        <v>74</v>
      </c>
      <c r="E43" s="28"/>
      <c r="F43" s="28"/>
      <c r="G43" s="28"/>
      <c r="H43" s="29"/>
      <c r="I43" s="26">
        <v>76</v>
      </c>
      <c r="J43" s="28"/>
      <c r="K43" s="28"/>
      <c r="L43" s="28"/>
      <c r="M43" s="29"/>
      <c r="N43" s="26"/>
      <c r="O43" s="26">
        <f t="shared" si="1"/>
        <v>150</v>
      </c>
      <c r="P43" s="5">
        <f t="shared" si="2"/>
        <v>2</v>
      </c>
      <c r="Q43" s="5"/>
      <c r="R43" s="5"/>
      <c r="S43" s="5"/>
      <c r="T43" s="5">
        <f t="shared" si="3"/>
        <v>1</v>
      </c>
      <c r="U43" s="5">
        <f t="shared" si="13"/>
        <v>0</v>
      </c>
      <c r="V43" s="5">
        <f t="shared" si="5"/>
        <v>1</v>
      </c>
      <c r="W43" s="5">
        <f t="shared" si="6"/>
        <v>0</v>
      </c>
      <c r="X43" s="5">
        <f t="shared" si="7"/>
        <v>0</v>
      </c>
      <c r="Y43" s="5">
        <f t="shared" si="8"/>
        <v>2</v>
      </c>
      <c r="Z43" s="29">
        <f t="shared" si="14"/>
        <v>150</v>
      </c>
      <c r="AA43" s="33" t="s">
        <v>341</v>
      </c>
    </row>
    <row r="44" spans="1:27" x14ac:dyDescent="0.3">
      <c r="A44" s="1" t="s">
        <v>162</v>
      </c>
      <c r="B44" s="1" t="s">
        <v>155</v>
      </c>
      <c r="C44" s="1" t="s">
        <v>3</v>
      </c>
      <c r="D44" s="26">
        <v>33</v>
      </c>
      <c r="E44" s="28">
        <v>58</v>
      </c>
      <c r="F44" s="28"/>
      <c r="G44" s="28"/>
      <c r="H44" s="29">
        <f>MAX(E44:G44)</f>
        <v>58</v>
      </c>
      <c r="I44" s="26">
        <v>19</v>
      </c>
      <c r="J44" s="28"/>
      <c r="K44" s="28">
        <v>26</v>
      </c>
      <c r="L44" s="28"/>
      <c r="M44" s="29">
        <f>MAX(J44:L44)</f>
        <v>26</v>
      </c>
      <c r="N44" s="26">
        <v>50</v>
      </c>
      <c r="O44" s="26">
        <f t="shared" si="1"/>
        <v>186</v>
      </c>
      <c r="P44" s="5">
        <f t="shared" si="2"/>
        <v>5</v>
      </c>
      <c r="Q44" s="5"/>
      <c r="R44" s="5"/>
      <c r="S44" s="5"/>
      <c r="T44" s="5">
        <f t="shared" si="3"/>
        <v>0</v>
      </c>
      <c r="U44" s="5">
        <f t="shared" si="13"/>
        <v>1</v>
      </c>
      <c r="V44" s="5">
        <f t="shared" si="5"/>
        <v>0</v>
      </c>
      <c r="W44" s="5">
        <f t="shared" si="6"/>
        <v>0</v>
      </c>
      <c r="X44" s="5">
        <f t="shared" si="7"/>
        <v>1</v>
      </c>
      <c r="Y44" s="5">
        <f t="shared" si="8"/>
        <v>2</v>
      </c>
      <c r="Z44" s="29">
        <f>SUM(D44,H44,N44)</f>
        <v>141</v>
      </c>
      <c r="AA44" s="33" t="s">
        <v>341</v>
      </c>
    </row>
    <row r="45" spans="1:27" x14ac:dyDescent="0.3">
      <c r="A45" s="1" t="s">
        <v>157</v>
      </c>
      <c r="B45" s="1" t="s">
        <v>49</v>
      </c>
      <c r="C45" s="1" t="s">
        <v>35</v>
      </c>
      <c r="D45" s="26">
        <v>51</v>
      </c>
      <c r="E45" s="28"/>
      <c r="F45" s="28"/>
      <c r="G45" s="28">
        <v>24</v>
      </c>
      <c r="H45" s="29">
        <f>MAX(E45:G45)</f>
        <v>24</v>
      </c>
      <c r="I45" s="26"/>
      <c r="J45" s="28"/>
      <c r="K45" s="28"/>
      <c r="L45" s="28"/>
      <c r="M45" s="29"/>
      <c r="N45" s="26">
        <v>60</v>
      </c>
      <c r="O45" s="26">
        <f t="shared" si="1"/>
        <v>135</v>
      </c>
      <c r="P45" s="5">
        <f t="shared" si="2"/>
        <v>3</v>
      </c>
      <c r="Q45" s="5"/>
      <c r="R45" s="5"/>
      <c r="S45" s="5"/>
      <c r="T45" s="5">
        <f t="shared" si="3"/>
        <v>1</v>
      </c>
      <c r="U45" s="5">
        <f t="shared" si="13"/>
        <v>0</v>
      </c>
      <c r="V45" s="5">
        <f t="shared" si="5"/>
        <v>0</v>
      </c>
      <c r="W45" s="5">
        <f t="shared" si="6"/>
        <v>0</v>
      </c>
      <c r="X45" s="5">
        <f t="shared" si="7"/>
        <v>1</v>
      </c>
      <c r="Y45" s="5">
        <f t="shared" si="8"/>
        <v>2</v>
      </c>
      <c r="Z45" s="29">
        <f>O45</f>
        <v>135</v>
      </c>
      <c r="AA45" s="33" t="s">
        <v>341</v>
      </c>
    </row>
    <row r="46" spans="1:27" x14ac:dyDescent="0.3">
      <c r="A46" s="11" t="s">
        <v>248</v>
      </c>
      <c r="B46" s="11"/>
      <c r="C46" s="11"/>
      <c r="D46" s="26">
        <v>77</v>
      </c>
      <c r="E46" s="28">
        <v>36</v>
      </c>
      <c r="F46" s="28"/>
      <c r="G46" s="28"/>
      <c r="H46" s="29">
        <f>MAX(E46:G46)</f>
        <v>36</v>
      </c>
      <c r="I46" s="26"/>
      <c r="J46" s="28"/>
      <c r="K46" s="28"/>
      <c r="L46" s="28"/>
      <c r="M46" s="29"/>
      <c r="N46" s="26"/>
      <c r="O46" s="26">
        <f t="shared" si="1"/>
        <v>113</v>
      </c>
      <c r="P46" s="5">
        <f t="shared" si="2"/>
        <v>2</v>
      </c>
      <c r="Q46" s="5"/>
      <c r="R46" s="5"/>
      <c r="S46" s="5"/>
      <c r="T46" s="5">
        <f t="shared" si="3"/>
        <v>1</v>
      </c>
      <c r="U46" s="5">
        <f t="shared" si="13"/>
        <v>0</v>
      </c>
      <c r="V46" s="5">
        <f t="shared" si="5"/>
        <v>0</v>
      </c>
      <c r="W46" s="5">
        <f t="shared" si="6"/>
        <v>0</v>
      </c>
      <c r="X46" s="5">
        <f t="shared" si="7"/>
        <v>0</v>
      </c>
      <c r="Y46" s="5">
        <f t="shared" si="8"/>
        <v>1</v>
      </c>
      <c r="Z46" s="29">
        <f>O46</f>
        <v>113</v>
      </c>
    </row>
    <row r="47" spans="1:27" x14ac:dyDescent="0.3">
      <c r="A47" s="1" t="s">
        <v>165</v>
      </c>
      <c r="B47" s="1" t="s">
        <v>7</v>
      </c>
      <c r="C47" s="1" t="s">
        <v>30</v>
      </c>
      <c r="D47" s="26">
        <v>34</v>
      </c>
      <c r="E47" s="28"/>
      <c r="F47" s="28"/>
      <c r="G47" s="28"/>
      <c r="H47" s="29">
        <f>MAX(E47:G47)</f>
        <v>0</v>
      </c>
      <c r="I47" s="26"/>
      <c r="J47" s="28"/>
      <c r="K47" s="28"/>
      <c r="L47" s="28"/>
      <c r="M47" s="29"/>
      <c r="N47" s="26"/>
      <c r="O47" s="26">
        <f t="shared" si="1"/>
        <v>34</v>
      </c>
      <c r="P47" s="5">
        <f t="shared" si="2"/>
        <v>2</v>
      </c>
      <c r="Q47" s="5"/>
      <c r="R47" s="5"/>
      <c r="S47" s="5"/>
      <c r="T47" s="5">
        <f t="shared" si="3"/>
        <v>0</v>
      </c>
      <c r="U47" s="5">
        <f>IF(H47&gt;45,1,0)</f>
        <v>0</v>
      </c>
      <c r="V47" s="5">
        <f t="shared" si="5"/>
        <v>0</v>
      </c>
      <c r="W47" s="5">
        <f t="shared" si="6"/>
        <v>0</v>
      </c>
      <c r="X47" s="5">
        <f t="shared" si="7"/>
        <v>0</v>
      </c>
      <c r="Y47" s="5">
        <f t="shared" si="8"/>
        <v>0</v>
      </c>
      <c r="Z47" s="29">
        <f>O47</f>
        <v>34</v>
      </c>
    </row>
    <row r="48" spans="1:27" x14ac:dyDescent="0.3">
      <c r="A48" s="5" t="s">
        <v>282</v>
      </c>
      <c r="B48" s="11"/>
      <c r="C48" s="11"/>
      <c r="D48" s="26"/>
      <c r="E48" s="28"/>
      <c r="F48" s="28"/>
      <c r="G48" s="28"/>
      <c r="H48" s="29"/>
      <c r="I48" s="26"/>
      <c r="J48" s="28"/>
      <c r="K48" s="28"/>
      <c r="L48" s="28"/>
      <c r="M48" s="29"/>
      <c r="N48" s="26"/>
      <c r="O48" s="26">
        <f t="shared" si="1"/>
        <v>0</v>
      </c>
      <c r="P48" s="5">
        <f t="shared" si="2"/>
        <v>0</v>
      </c>
      <c r="Q48" s="5"/>
      <c r="R48" s="5"/>
      <c r="S48" s="5"/>
      <c r="T48" s="5">
        <f t="shared" si="3"/>
        <v>0</v>
      </c>
      <c r="U48" s="5">
        <f>IF(H48&gt;45,1,0)</f>
        <v>0</v>
      </c>
      <c r="V48" s="5">
        <f t="shared" si="5"/>
        <v>0</v>
      </c>
      <c r="W48" s="5">
        <f t="shared" si="6"/>
        <v>0</v>
      </c>
      <c r="X48" s="5">
        <f t="shared" si="7"/>
        <v>0</v>
      </c>
      <c r="Y48" s="5">
        <f t="shared" si="8"/>
        <v>0</v>
      </c>
      <c r="Z48" s="29">
        <f>O48</f>
        <v>0</v>
      </c>
    </row>
    <row r="49" spans="1:26" s="7" customFormat="1" x14ac:dyDescent="0.3">
      <c r="A49" s="1"/>
      <c r="B49" s="1"/>
      <c r="C49" s="1"/>
      <c r="D49" s="26"/>
      <c r="E49" s="28"/>
      <c r="F49" s="28"/>
      <c r="G49" s="28"/>
      <c r="H49" s="29"/>
      <c r="I49" s="26"/>
      <c r="J49" s="28"/>
      <c r="K49" s="28"/>
      <c r="L49" s="28"/>
      <c r="M49" s="29"/>
      <c r="N49" s="26"/>
      <c r="O49" s="26"/>
      <c r="P49" s="5"/>
      <c r="Q49" s="5"/>
      <c r="R49" s="5"/>
      <c r="S49" s="5"/>
      <c r="T49" s="5"/>
      <c r="U49" s="5"/>
      <c r="V49" s="5"/>
      <c r="W49" s="5"/>
      <c r="X49" s="5"/>
      <c r="Y49" s="5"/>
      <c r="Z49" s="29"/>
    </row>
    <row r="50" spans="1:26" x14ac:dyDescent="0.3">
      <c r="A50" s="1"/>
      <c r="B50" s="1"/>
      <c r="C50" s="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2" spans="1:26" x14ac:dyDescent="0.3">
      <c r="S52" s="33" t="s">
        <v>316</v>
      </c>
      <c r="T52" s="33" t="s">
        <v>310</v>
      </c>
      <c r="U52" s="33" t="s">
        <v>315</v>
      </c>
      <c r="V52" s="33" t="s">
        <v>308</v>
      </c>
      <c r="W52" s="33" t="s">
        <v>326</v>
      </c>
      <c r="X52" s="33" t="s">
        <v>308</v>
      </c>
    </row>
    <row r="53" spans="1:26" x14ac:dyDescent="0.3">
      <c r="U53" s="7" t="s">
        <v>338</v>
      </c>
    </row>
    <row r="54" spans="1:26" x14ac:dyDescent="0.3">
      <c r="U54" s="7" t="s">
        <v>339</v>
      </c>
    </row>
  </sheetData>
  <sortState ref="A3:AD48">
    <sortCondition descending="1" ref="Y3:Y48"/>
    <sortCondition descending="1" ref="Z3:Z4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pane ySplit="1" topLeftCell="A2" activePane="bottomLeft" state="frozen"/>
      <selection pane="bottomLeft" activeCell="G21" sqref="G21"/>
    </sheetView>
  </sheetViews>
  <sheetFormatPr defaultRowHeight="14.4" x14ac:dyDescent="0.3"/>
  <cols>
    <col min="1" max="1" width="20.6640625" customWidth="1"/>
    <col min="2" max="2" width="11.5546875" customWidth="1"/>
    <col min="3" max="3" width="15.109375" customWidth="1"/>
    <col min="4" max="8" width="5.21875" style="7" customWidth="1"/>
    <col min="9" max="9" width="6.21875" style="7" customWidth="1"/>
    <col min="10" max="11" width="5.21875" style="7" customWidth="1"/>
    <col min="12" max="12" width="7.21875" style="7" customWidth="1"/>
    <col min="13" max="21" width="5.21875" style="7" customWidth="1"/>
    <col min="22" max="23" width="8.88671875" style="7"/>
    <col min="24" max="24" width="18.44140625" customWidth="1"/>
  </cols>
  <sheetData>
    <row r="1" spans="1:24" s="4" customFormat="1" ht="40.200000000000003" x14ac:dyDescent="0.3">
      <c r="A1" s="3" t="s">
        <v>0</v>
      </c>
      <c r="B1" s="3" t="s">
        <v>1</v>
      </c>
      <c r="C1" s="3" t="s">
        <v>2</v>
      </c>
      <c r="D1" s="18" t="s">
        <v>287</v>
      </c>
      <c r="E1" s="19" t="s">
        <v>288</v>
      </c>
      <c r="F1" s="22" t="s">
        <v>309</v>
      </c>
      <c r="G1" s="21" t="s">
        <v>292</v>
      </c>
      <c r="H1" s="21" t="s">
        <v>293</v>
      </c>
      <c r="I1" s="21" t="s">
        <v>294</v>
      </c>
      <c r="J1" s="19" t="s">
        <v>295</v>
      </c>
      <c r="K1" s="22" t="s">
        <v>296</v>
      </c>
      <c r="L1" s="23" t="s">
        <v>297</v>
      </c>
      <c r="M1" s="24" t="s">
        <v>298</v>
      </c>
      <c r="N1" s="24"/>
      <c r="O1" s="24" t="s">
        <v>299</v>
      </c>
      <c r="P1" s="24" t="s">
        <v>300</v>
      </c>
      <c r="Q1" s="25" t="s">
        <v>301</v>
      </c>
      <c r="R1" s="25" t="s">
        <v>302</v>
      </c>
      <c r="S1" s="25" t="s">
        <v>303</v>
      </c>
      <c r="T1" s="25" t="s">
        <v>304</v>
      </c>
      <c r="U1" s="25" t="s">
        <v>305</v>
      </c>
      <c r="V1" s="23" t="s">
        <v>306</v>
      </c>
      <c r="W1" s="25" t="s">
        <v>307</v>
      </c>
    </row>
    <row r="2" spans="1:24" x14ac:dyDescent="0.3">
      <c r="A2" s="3" t="s">
        <v>180</v>
      </c>
      <c r="B2" s="1"/>
      <c r="C2" s="1"/>
      <c r="D2" s="26"/>
      <c r="E2" s="29"/>
      <c r="F2" s="5"/>
      <c r="G2" s="28"/>
      <c r="H2" s="28"/>
      <c r="I2" s="28"/>
      <c r="J2" s="29"/>
      <c r="K2" s="26"/>
      <c r="L2" s="26"/>
      <c r="M2" s="5"/>
      <c r="N2" s="5"/>
      <c r="O2" s="5"/>
      <c r="P2" s="5"/>
      <c r="Q2" s="5"/>
      <c r="R2" s="5"/>
      <c r="S2" s="5"/>
      <c r="T2" s="5"/>
      <c r="U2" s="5"/>
      <c r="V2" s="5"/>
      <c r="W2" s="26"/>
    </row>
    <row r="3" spans="1:24" x14ac:dyDescent="0.3">
      <c r="A3" s="5" t="s">
        <v>241</v>
      </c>
      <c r="B3" s="11"/>
      <c r="C3" s="11"/>
      <c r="D3" s="26">
        <v>92</v>
      </c>
      <c r="E3" s="29"/>
      <c r="F3" s="5"/>
      <c r="G3" s="28">
        <v>90</v>
      </c>
      <c r="H3" s="28"/>
      <c r="I3" s="28"/>
      <c r="J3" s="29">
        <f>MAX(G3:I3)</f>
        <v>90</v>
      </c>
      <c r="K3" s="26">
        <v>77</v>
      </c>
      <c r="L3" s="26">
        <f t="shared" ref="L3:L15" si="0">SUM(D3:F3,J3:K3)</f>
        <v>259</v>
      </c>
      <c r="M3" s="5">
        <f t="shared" ref="M3:M15" si="1">COUNT(D3:F3,J3:K3)</f>
        <v>3</v>
      </c>
      <c r="N3" s="5"/>
      <c r="O3" s="5"/>
      <c r="P3" s="5"/>
      <c r="Q3" s="5">
        <f t="shared" ref="Q3:Q15" si="2">IF(D3&gt;46,1,0)</f>
        <v>1</v>
      </c>
      <c r="R3" s="5">
        <f t="shared" ref="R3:R15" si="3">IF(E3&gt;=50,1,0)</f>
        <v>0</v>
      </c>
      <c r="S3" s="5">
        <f t="shared" ref="S3:S15" si="4">IF(F3&gt;40,1,0)</f>
        <v>0</v>
      </c>
      <c r="T3" s="5">
        <f t="shared" ref="T3:T15" si="5">IF(J3&gt;=60,1,0)</f>
        <v>1</v>
      </c>
      <c r="U3" s="5">
        <f t="shared" ref="U3:U15" si="6">IF(K3&gt;=50,1,0)</f>
        <v>1</v>
      </c>
      <c r="V3" s="5">
        <f t="shared" ref="V3:V15" si="7">SUM(Q3:U3)</f>
        <v>3</v>
      </c>
      <c r="W3" s="26">
        <f>L3</f>
        <v>259</v>
      </c>
      <c r="X3" s="38" t="s">
        <v>344</v>
      </c>
    </row>
    <row r="4" spans="1:24" x14ac:dyDescent="0.3">
      <c r="A4" s="11" t="s">
        <v>225</v>
      </c>
      <c r="B4" s="11"/>
      <c r="C4" s="11"/>
      <c r="D4" s="26">
        <v>87</v>
      </c>
      <c r="E4" s="29"/>
      <c r="F4" s="5">
        <v>75</v>
      </c>
      <c r="G4" s="28">
        <v>88</v>
      </c>
      <c r="H4" s="28"/>
      <c r="I4" s="28"/>
      <c r="J4" s="29">
        <f>MAX(G4:I4)</f>
        <v>88</v>
      </c>
      <c r="K4" s="26"/>
      <c r="L4" s="26">
        <f t="shared" si="0"/>
        <v>250</v>
      </c>
      <c r="M4" s="5">
        <f t="shared" si="1"/>
        <v>3</v>
      </c>
      <c r="N4" s="5"/>
      <c r="O4" s="5"/>
      <c r="P4" s="5"/>
      <c r="Q4" s="5">
        <f t="shared" si="2"/>
        <v>1</v>
      </c>
      <c r="R4" s="5">
        <f t="shared" si="3"/>
        <v>0</v>
      </c>
      <c r="S4" s="5">
        <f t="shared" si="4"/>
        <v>1</v>
      </c>
      <c r="T4" s="5">
        <f t="shared" si="5"/>
        <v>1</v>
      </c>
      <c r="U4" s="5">
        <f t="shared" si="6"/>
        <v>0</v>
      </c>
      <c r="V4" s="5">
        <f t="shared" si="7"/>
        <v>3</v>
      </c>
      <c r="W4" s="26">
        <f t="shared" ref="W4:W15" si="8">L4</f>
        <v>250</v>
      </c>
      <c r="X4" s="38" t="s">
        <v>344</v>
      </c>
    </row>
    <row r="5" spans="1:24" x14ac:dyDescent="0.3">
      <c r="A5" s="11" t="s">
        <v>214</v>
      </c>
      <c r="B5" s="11"/>
      <c r="C5" s="11"/>
      <c r="D5" s="26">
        <v>88</v>
      </c>
      <c r="E5" s="29">
        <v>53</v>
      </c>
      <c r="F5" s="5"/>
      <c r="G5" s="28"/>
      <c r="H5" s="28"/>
      <c r="I5" s="28"/>
      <c r="J5" s="29"/>
      <c r="K5" s="26">
        <v>94</v>
      </c>
      <c r="L5" s="26">
        <f>SUM(D5:F5,J5:K5)</f>
        <v>235</v>
      </c>
      <c r="M5" s="5">
        <f>COUNT(D5:F5,J5:K5)</f>
        <v>3</v>
      </c>
      <c r="N5" s="5"/>
      <c r="O5" s="5"/>
      <c r="P5" s="5"/>
      <c r="Q5" s="5">
        <f>IF(D5&gt;46,1,0)</f>
        <v>1</v>
      </c>
      <c r="R5" s="5">
        <f>IF(E5&gt;=50,1,0)</f>
        <v>1</v>
      </c>
      <c r="S5" s="5">
        <f>IF(F5&gt;40,1,0)</f>
        <v>0</v>
      </c>
      <c r="T5" s="5">
        <f>IF(J5&gt;=60,1,0)</f>
        <v>0</v>
      </c>
      <c r="U5" s="5">
        <f>IF(K5&gt;=50,1,0)</f>
        <v>1</v>
      </c>
      <c r="V5" s="5">
        <f>SUM(Q5:U5)</f>
        <v>3</v>
      </c>
      <c r="W5" s="26">
        <f>L5</f>
        <v>235</v>
      </c>
      <c r="X5" s="38" t="s">
        <v>344</v>
      </c>
    </row>
    <row r="6" spans="1:24" x14ac:dyDescent="0.3">
      <c r="A6" s="6" t="s">
        <v>213</v>
      </c>
      <c r="B6" s="6" t="s">
        <v>134</v>
      </c>
      <c r="C6" s="6" t="s">
        <v>99</v>
      </c>
      <c r="D6" s="26">
        <v>87</v>
      </c>
      <c r="E6" s="29">
        <v>60</v>
      </c>
      <c r="F6" s="5"/>
      <c r="G6" s="28"/>
      <c r="H6" s="28"/>
      <c r="I6" s="28"/>
      <c r="J6" s="29"/>
      <c r="K6" s="26">
        <v>84</v>
      </c>
      <c r="L6" s="26">
        <f t="shared" si="0"/>
        <v>231</v>
      </c>
      <c r="M6" s="5">
        <f t="shared" si="1"/>
        <v>3</v>
      </c>
      <c r="N6" s="5"/>
      <c r="O6" s="5"/>
      <c r="P6" s="5"/>
      <c r="Q6" s="5">
        <f t="shared" si="2"/>
        <v>1</v>
      </c>
      <c r="R6" s="5">
        <f t="shared" si="3"/>
        <v>1</v>
      </c>
      <c r="S6" s="5">
        <f t="shared" si="4"/>
        <v>0</v>
      </c>
      <c r="T6" s="5">
        <f t="shared" si="5"/>
        <v>0</v>
      </c>
      <c r="U6" s="5">
        <f t="shared" si="6"/>
        <v>1</v>
      </c>
      <c r="V6" s="5">
        <f t="shared" si="7"/>
        <v>3</v>
      </c>
      <c r="W6" s="26">
        <f t="shared" si="8"/>
        <v>231</v>
      </c>
      <c r="X6" s="38" t="s">
        <v>344</v>
      </c>
    </row>
    <row r="7" spans="1:24" x14ac:dyDescent="0.3">
      <c r="A7" s="1" t="s">
        <v>172</v>
      </c>
      <c r="B7" s="1" t="s">
        <v>7</v>
      </c>
      <c r="C7" s="1" t="s">
        <v>13</v>
      </c>
      <c r="D7" s="26">
        <v>87</v>
      </c>
      <c r="E7" s="29">
        <v>54</v>
      </c>
      <c r="F7" s="5"/>
      <c r="G7" s="28"/>
      <c r="H7" s="28"/>
      <c r="I7" s="28"/>
      <c r="J7" s="29"/>
      <c r="K7" s="26">
        <v>87</v>
      </c>
      <c r="L7" s="26">
        <f t="shared" si="0"/>
        <v>228</v>
      </c>
      <c r="M7" s="5">
        <f t="shared" si="1"/>
        <v>3</v>
      </c>
      <c r="N7" s="5"/>
      <c r="O7" s="5"/>
      <c r="P7" s="5"/>
      <c r="Q7" s="5">
        <f t="shared" si="2"/>
        <v>1</v>
      </c>
      <c r="R7" s="5">
        <f t="shared" si="3"/>
        <v>1</v>
      </c>
      <c r="S7" s="5">
        <f t="shared" si="4"/>
        <v>0</v>
      </c>
      <c r="T7" s="5">
        <f t="shared" si="5"/>
        <v>0</v>
      </c>
      <c r="U7" s="5">
        <f t="shared" si="6"/>
        <v>1</v>
      </c>
      <c r="V7" s="5">
        <f t="shared" si="7"/>
        <v>3</v>
      </c>
      <c r="W7" s="26">
        <f t="shared" si="8"/>
        <v>228</v>
      </c>
      <c r="X7" s="38" t="s">
        <v>344</v>
      </c>
    </row>
    <row r="8" spans="1:24" x14ac:dyDescent="0.3">
      <c r="A8" s="1" t="s">
        <v>168</v>
      </c>
      <c r="B8" s="1" t="s">
        <v>108</v>
      </c>
      <c r="C8" s="1" t="s">
        <v>41</v>
      </c>
      <c r="D8" s="26">
        <v>78</v>
      </c>
      <c r="E8" s="29">
        <v>50</v>
      </c>
      <c r="F8" s="5"/>
      <c r="G8" s="28"/>
      <c r="H8" s="28"/>
      <c r="I8" s="28"/>
      <c r="J8" s="29"/>
      <c r="K8" s="26">
        <v>78</v>
      </c>
      <c r="L8" s="26">
        <f t="shared" si="0"/>
        <v>206</v>
      </c>
      <c r="M8" s="5">
        <f t="shared" si="1"/>
        <v>3</v>
      </c>
      <c r="N8" s="5"/>
      <c r="O8" s="5"/>
      <c r="P8" s="5"/>
      <c r="Q8" s="5">
        <f t="shared" si="2"/>
        <v>1</v>
      </c>
      <c r="R8" s="5">
        <f t="shared" si="3"/>
        <v>1</v>
      </c>
      <c r="S8" s="5">
        <f t="shared" si="4"/>
        <v>0</v>
      </c>
      <c r="T8" s="5">
        <f t="shared" si="5"/>
        <v>0</v>
      </c>
      <c r="U8" s="5">
        <f t="shared" si="6"/>
        <v>1</v>
      </c>
      <c r="V8" s="5">
        <f t="shared" si="7"/>
        <v>3</v>
      </c>
      <c r="W8" s="26">
        <f t="shared" si="8"/>
        <v>206</v>
      </c>
      <c r="X8" s="38" t="s">
        <v>344</v>
      </c>
    </row>
    <row r="9" spans="1:24" x14ac:dyDescent="0.3">
      <c r="A9" s="6" t="s">
        <v>212</v>
      </c>
      <c r="B9" s="6" t="s">
        <v>108</v>
      </c>
      <c r="C9" s="6" t="s">
        <v>61</v>
      </c>
      <c r="D9" s="26">
        <v>56</v>
      </c>
      <c r="E9" s="29"/>
      <c r="F9" s="5"/>
      <c r="G9" s="28"/>
      <c r="H9" s="28">
        <v>30</v>
      </c>
      <c r="I9" s="28"/>
      <c r="J9" s="29">
        <f>MAX(G9:I9)</f>
        <v>30</v>
      </c>
      <c r="K9" s="26">
        <v>53</v>
      </c>
      <c r="L9" s="26">
        <f t="shared" si="0"/>
        <v>139</v>
      </c>
      <c r="M9" s="5">
        <f t="shared" si="1"/>
        <v>3</v>
      </c>
      <c r="N9" s="5"/>
      <c r="O9" s="5"/>
      <c r="P9" s="5"/>
      <c r="Q9" s="5">
        <f t="shared" si="2"/>
        <v>1</v>
      </c>
      <c r="R9" s="5">
        <f t="shared" si="3"/>
        <v>0</v>
      </c>
      <c r="S9" s="5">
        <f t="shared" si="4"/>
        <v>0</v>
      </c>
      <c r="T9" s="5">
        <f t="shared" si="5"/>
        <v>0</v>
      </c>
      <c r="U9" s="5">
        <f t="shared" si="6"/>
        <v>1</v>
      </c>
      <c r="V9" s="5">
        <f t="shared" si="7"/>
        <v>2</v>
      </c>
      <c r="W9" s="26">
        <f t="shared" si="8"/>
        <v>139</v>
      </c>
      <c r="X9" s="33" t="s">
        <v>341</v>
      </c>
    </row>
    <row r="10" spans="1:24" x14ac:dyDescent="0.3">
      <c r="A10" s="1" t="s">
        <v>169</v>
      </c>
      <c r="B10" s="1" t="s">
        <v>48</v>
      </c>
      <c r="C10" s="1" t="s">
        <v>90</v>
      </c>
      <c r="D10" s="26">
        <v>43</v>
      </c>
      <c r="E10" s="29">
        <v>41</v>
      </c>
      <c r="F10" s="5"/>
      <c r="G10" s="28"/>
      <c r="H10" s="28"/>
      <c r="I10" s="28"/>
      <c r="J10" s="29"/>
      <c r="K10" s="26">
        <v>70</v>
      </c>
      <c r="L10" s="26">
        <f t="shared" si="0"/>
        <v>154</v>
      </c>
      <c r="M10" s="5">
        <f t="shared" si="1"/>
        <v>3</v>
      </c>
      <c r="N10" s="5"/>
      <c r="O10" s="5"/>
      <c r="P10" s="5"/>
      <c r="Q10" s="5">
        <f t="shared" si="2"/>
        <v>0</v>
      </c>
      <c r="R10" s="5">
        <f t="shared" si="3"/>
        <v>0</v>
      </c>
      <c r="S10" s="5">
        <f t="shared" si="4"/>
        <v>0</v>
      </c>
      <c r="T10" s="5">
        <f t="shared" si="5"/>
        <v>0</v>
      </c>
      <c r="U10" s="5">
        <f t="shared" si="6"/>
        <v>1</v>
      </c>
      <c r="V10" s="5">
        <f t="shared" si="7"/>
        <v>1</v>
      </c>
      <c r="W10" s="26">
        <f t="shared" si="8"/>
        <v>154</v>
      </c>
    </row>
    <row r="11" spans="1:24" x14ac:dyDescent="0.3">
      <c r="A11" s="1" t="s">
        <v>173</v>
      </c>
      <c r="B11" s="1" t="s">
        <v>52</v>
      </c>
      <c r="C11" s="1" t="s">
        <v>174</v>
      </c>
      <c r="D11" s="26">
        <v>41</v>
      </c>
      <c r="E11" s="29"/>
      <c r="F11" s="5"/>
      <c r="G11" s="28"/>
      <c r="H11" s="28"/>
      <c r="I11" s="28"/>
      <c r="J11" s="29"/>
      <c r="K11" s="26">
        <v>59</v>
      </c>
      <c r="L11" s="26">
        <f t="shared" si="0"/>
        <v>100</v>
      </c>
      <c r="M11" s="5">
        <f t="shared" si="1"/>
        <v>2</v>
      </c>
      <c r="N11" s="5"/>
      <c r="O11" s="5"/>
      <c r="P11" s="5"/>
      <c r="Q11" s="5">
        <f t="shared" si="2"/>
        <v>0</v>
      </c>
      <c r="R11" s="5">
        <f t="shared" si="3"/>
        <v>0</v>
      </c>
      <c r="S11" s="5">
        <f t="shared" si="4"/>
        <v>0</v>
      </c>
      <c r="T11" s="5">
        <f t="shared" si="5"/>
        <v>0</v>
      </c>
      <c r="U11" s="5">
        <f t="shared" si="6"/>
        <v>1</v>
      </c>
      <c r="V11" s="5">
        <f t="shared" si="7"/>
        <v>1</v>
      </c>
      <c r="W11" s="26">
        <f t="shared" si="8"/>
        <v>100</v>
      </c>
    </row>
    <row r="12" spans="1:24" x14ac:dyDescent="0.3">
      <c r="A12" s="1" t="s">
        <v>171</v>
      </c>
      <c r="B12" s="1" t="s">
        <v>91</v>
      </c>
      <c r="C12" s="1" t="s">
        <v>27</v>
      </c>
      <c r="D12" s="26">
        <v>47</v>
      </c>
      <c r="E12" s="29">
        <v>40</v>
      </c>
      <c r="F12" s="5"/>
      <c r="G12" s="28"/>
      <c r="H12" s="28"/>
      <c r="I12" s="28"/>
      <c r="J12" s="29"/>
      <c r="K12" s="26"/>
      <c r="L12" s="26">
        <f t="shared" si="0"/>
        <v>87</v>
      </c>
      <c r="M12" s="5">
        <f t="shared" si="1"/>
        <v>2</v>
      </c>
      <c r="N12" s="5"/>
      <c r="O12" s="5"/>
      <c r="P12" s="5"/>
      <c r="Q12" s="5">
        <f t="shared" si="2"/>
        <v>1</v>
      </c>
      <c r="R12" s="5">
        <f t="shared" si="3"/>
        <v>0</v>
      </c>
      <c r="S12" s="5">
        <f t="shared" si="4"/>
        <v>0</v>
      </c>
      <c r="T12" s="5">
        <f t="shared" si="5"/>
        <v>0</v>
      </c>
      <c r="U12" s="5">
        <f t="shared" si="6"/>
        <v>0</v>
      </c>
      <c r="V12" s="5">
        <f t="shared" si="7"/>
        <v>1</v>
      </c>
      <c r="W12" s="26">
        <f t="shared" si="8"/>
        <v>87</v>
      </c>
    </row>
    <row r="13" spans="1:24" x14ac:dyDescent="0.3">
      <c r="A13" s="1" t="s">
        <v>110</v>
      </c>
      <c r="B13" s="1" t="s">
        <v>34</v>
      </c>
      <c r="C13" s="1" t="s">
        <v>109</v>
      </c>
      <c r="D13" s="26">
        <v>32</v>
      </c>
      <c r="E13" s="29"/>
      <c r="F13" s="5"/>
      <c r="G13" s="28"/>
      <c r="H13" s="28"/>
      <c r="I13" s="28"/>
      <c r="J13" s="29"/>
      <c r="K13" s="26">
        <v>51</v>
      </c>
      <c r="L13" s="26">
        <f t="shared" si="0"/>
        <v>83</v>
      </c>
      <c r="M13" s="5">
        <f t="shared" si="1"/>
        <v>2</v>
      </c>
      <c r="N13" s="5"/>
      <c r="O13" s="5"/>
      <c r="P13" s="5"/>
      <c r="Q13" s="5">
        <f t="shared" si="2"/>
        <v>0</v>
      </c>
      <c r="R13" s="5">
        <f t="shared" si="3"/>
        <v>0</v>
      </c>
      <c r="S13" s="5">
        <f t="shared" si="4"/>
        <v>0</v>
      </c>
      <c r="T13" s="5">
        <f t="shared" si="5"/>
        <v>0</v>
      </c>
      <c r="U13" s="5">
        <f t="shared" si="6"/>
        <v>1</v>
      </c>
      <c r="V13" s="5">
        <f t="shared" si="7"/>
        <v>1</v>
      </c>
      <c r="W13" s="26">
        <f t="shared" si="8"/>
        <v>83</v>
      </c>
    </row>
    <row r="14" spans="1:24" x14ac:dyDescent="0.3">
      <c r="A14" s="6" t="s">
        <v>325</v>
      </c>
      <c r="B14" s="6" t="s">
        <v>104</v>
      </c>
      <c r="C14" s="6" t="s">
        <v>25</v>
      </c>
      <c r="D14" s="26">
        <v>22</v>
      </c>
      <c r="E14" s="29"/>
      <c r="F14" s="5">
        <v>20</v>
      </c>
      <c r="G14" s="28">
        <v>39</v>
      </c>
      <c r="H14" s="28"/>
      <c r="I14" s="28"/>
      <c r="J14" s="29">
        <f>MAX(G14:I14)</f>
        <v>39</v>
      </c>
      <c r="K14" s="26"/>
      <c r="L14" s="26">
        <f t="shared" si="0"/>
        <v>81</v>
      </c>
      <c r="M14" s="5">
        <f t="shared" si="1"/>
        <v>3</v>
      </c>
      <c r="N14" s="5"/>
      <c r="O14" s="5"/>
      <c r="P14" s="5"/>
      <c r="Q14" s="5">
        <f t="shared" si="2"/>
        <v>0</v>
      </c>
      <c r="R14" s="5">
        <f t="shared" si="3"/>
        <v>0</v>
      </c>
      <c r="S14" s="5">
        <f t="shared" si="4"/>
        <v>0</v>
      </c>
      <c r="T14" s="5">
        <f t="shared" si="5"/>
        <v>0</v>
      </c>
      <c r="U14" s="5">
        <f t="shared" si="6"/>
        <v>0</v>
      </c>
      <c r="V14" s="5">
        <f t="shared" si="7"/>
        <v>0</v>
      </c>
      <c r="W14" s="26">
        <f t="shared" si="8"/>
        <v>81</v>
      </c>
    </row>
    <row r="15" spans="1:24" s="7" customFormat="1" x14ac:dyDescent="0.3">
      <c r="A15" s="11" t="s">
        <v>284</v>
      </c>
      <c r="B15" s="11"/>
      <c r="C15" s="11"/>
      <c r="D15" s="26">
        <v>29</v>
      </c>
      <c r="E15" s="29"/>
      <c r="F15" s="5"/>
      <c r="G15" s="28"/>
      <c r="H15" s="28"/>
      <c r="I15" s="28"/>
      <c r="J15" s="29"/>
      <c r="K15" s="26"/>
      <c r="L15" s="26">
        <f t="shared" si="0"/>
        <v>29</v>
      </c>
      <c r="M15" s="5">
        <f t="shared" si="1"/>
        <v>1</v>
      </c>
      <c r="N15" s="5"/>
      <c r="O15" s="5"/>
      <c r="P15" s="5"/>
      <c r="Q15" s="5">
        <f t="shared" si="2"/>
        <v>0</v>
      </c>
      <c r="R15" s="5">
        <f t="shared" si="3"/>
        <v>0</v>
      </c>
      <c r="S15" s="5">
        <f t="shared" si="4"/>
        <v>0</v>
      </c>
      <c r="T15" s="5">
        <f t="shared" si="5"/>
        <v>0</v>
      </c>
      <c r="U15" s="5">
        <f t="shared" si="6"/>
        <v>0</v>
      </c>
      <c r="V15" s="5">
        <f t="shared" si="7"/>
        <v>0</v>
      </c>
      <c r="W15" s="26">
        <f t="shared" si="8"/>
        <v>29</v>
      </c>
    </row>
    <row r="16" spans="1:24" x14ac:dyDescent="0.3">
      <c r="A16" s="1"/>
      <c r="B16" s="1"/>
      <c r="C16" s="1"/>
      <c r="D16" s="26"/>
      <c r="E16" s="29"/>
      <c r="F16" s="5"/>
      <c r="G16" s="28"/>
      <c r="H16" s="28"/>
      <c r="I16" s="28"/>
      <c r="J16" s="29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26"/>
    </row>
    <row r="18" spans="16:21" x14ac:dyDescent="0.3">
      <c r="P18" s="33" t="s">
        <v>316</v>
      </c>
      <c r="Q18" s="33" t="s">
        <v>310</v>
      </c>
      <c r="R18" s="33" t="s">
        <v>308</v>
      </c>
      <c r="S18" s="33" t="s">
        <v>316</v>
      </c>
      <c r="T18" s="33" t="s">
        <v>326</v>
      </c>
      <c r="U18" s="33" t="s">
        <v>308</v>
      </c>
    </row>
  </sheetData>
  <sortState ref="A3:AA16">
    <sortCondition descending="1" ref="V3:V16"/>
    <sortCondition descending="1" ref="W3:W1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selection activeCell="K13" sqref="K13"/>
    </sheetView>
  </sheetViews>
  <sheetFormatPr defaultRowHeight="14.4" x14ac:dyDescent="0.3"/>
  <cols>
    <col min="1" max="1" width="12.44140625" customWidth="1"/>
    <col min="2" max="2" width="11.6640625" customWidth="1"/>
    <col min="3" max="3" width="15.109375" customWidth="1"/>
    <col min="4" max="5" width="4.33203125" style="7" customWidth="1"/>
    <col min="6" max="7" width="4.44140625" style="7" customWidth="1"/>
    <col min="8" max="8" width="5.44140625" style="7" customWidth="1"/>
    <col min="9" max="10" width="3.88671875" style="7" customWidth="1"/>
    <col min="11" max="11" width="6.33203125" style="7" customWidth="1"/>
    <col min="12" max="12" width="5.44140625" style="7" customWidth="1"/>
    <col min="13" max="13" width="4.33203125" style="7" customWidth="1"/>
    <col min="14" max="14" width="6.88671875" style="7" customWidth="1"/>
    <col min="15" max="15" width="5.44140625" style="7" customWidth="1"/>
    <col min="16" max="16" width="1.6640625" style="7" customWidth="1"/>
    <col min="17" max="23" width="5.44140625" style="7" customWidth="1"/>
    <col min="24" max="25" width="8.88671875" style="7"/>
    <col min="26" max="26" width="23.21875" style="7" customWidth="1"/>
  </cols>
  <sheetData>
    <row r="1" spans="1:26" s="4" customFormat="1" ht="40.200000000000003" x14ac:dyDescent="0.3">
      <c r="A1" s="3" t="s">
        <v>0</v>
      </c>
      <c r="B1" s="3" t="s">
        <v>1</v>
      </c>
      <c r="C1" s="3" t="s">
        <v>2</v>
      </c>
      <c r="D1" s="18" t="s">
        <v>287</v>
      </c>
      <c r="E1" s="19" t="s">
        <v>288</v>
      </c>
      <c r="F1" s="20" t="s">
        <v>289</v>
      </c>
      <c r="G1" s="20" t="s">
        <v>290</v>
      </c>
      <c r="H1" s="19" t="s">
        <v>291</v>
      </c>
      <c r="I1" s="21" t="s">
        <v>292</v>
      </c>
      <c r="J1" s="21" t="s">
        <v>293</v>
      </c>
      <c r="K1" s="21" t="s">
        <v>294</v>
      </c>
      <c r="L1" s="19" t="s">
        <v>295</v>
      </c>
      <c r="M1" s="22" t="s">
        <v>296</v>
      </c>
      <c r="N1" s="23" t="s">
        <v>297</v>
      </c>
      <c r="O1" s="24" t="s">
        <v>298</v>
      </c>
      <c r="P1" s="24"/>
      <c r="Q1" s="24" t="s">
        <v>299</v>
      </c>
      <c r="R1" s="24" t="s">
        <v>300</v>
      </c>
      <c r="S1" s="25" t="s">
        <v>301</v>
      </c>
      <c r="T1" s="25" t="s">
        <v>302</v>
      </c>
      <c r="U1" s="25" t="s">
        <v>303</v>
      </c>
      <c r="V1" s="25" t="s">
        <v>304</v>
      </c>
      <c r="W1" s="25" t="s">
        <v>305</v>
      </c>
      <c r="X1" s="23" t="s">
        <v>306</v>
      </c>
      <c r="Y1" s="25" t="s">
        <v>307</v>
      </c>
      <c r="Z1" s="39"/>
    </row>
    <row r="2" spans="1:26" x14ac:dyDescent="0.3">
      <c r="A2" s="3" t="s">
        <v>181</v>
      </c>
      <c r="B2" s="1"/>
      <c r="C2" s="1"/>
      <c r="D2" s="26"/>
      <c r="E2" s="5"/>
      <c r="F2" s="27"/>
      <c r="G2" s="27"/>
      <c r="H2" s="5"/>
      <c r="I2" s="28"/>
      <c r="J2" s="28"/>
      <c r="K2" s="28"/>
      <c r="L2" s="29"/>
      <c r="M2" s="26"/>
      <c r="N2" s="26"/>
      <c r="O2" s="5"/>
      <c r="P2" s="5"/>
      <c r="Q2" s="5"/>
      <c r="R2" s="5"/>
      <c r="S2" s="5"/>
      <c r="T2" s="5"/>
      <c r="U2" s="5"/>
      <c r="V2" s="5"/>
      <c r="W2" s="5"/>
      <c r="X2" s="5"/>
      <c r="Y2" s="26"/>
    </row>
    <row r="3" spans="1:26" x14ac:dyDescent="0.3">
      <c r="A3" s="12" t="s">
        <v>177</v>
      </c>
      <c r="B3" s="12" t="s">
        <v>89</v>
      </c>
      <c r="C3" s="12" t="s">
        <v>35</v>
      </c>
      <c r="D3" s="26">
        <v>82</v>
      </c>
      <c r="E3" s="5">
        <v>94</v>
      </c>
      <c r="F3" s="27"/>
      <c r="G3" s="27"/>
      <c r="H3" s="5"/>
      <c r="I3" s="28"/>
      <c r="J3" s="28"/>
      <c r="K3" s="28"/>
      <c r="L3" s="29"/>
      <c r="M3" s="26">
        <v>92</v>
      </c>
      <c r="N3" s="26">
        <f>SUM(D3:E3,H3,L3:M3)</f>
        <v>268</v>
      </c>
      <c r="O3" s="5">
        <f>COUNT(D3:E3,H3,L3:M3)</f>
        <v>3</v>
      </c>
      <c r="P3" s="5"/>
      <c r="Q3" s="5"/>
      <c r="R3" s="5"/>
      <c r="S3" s="5">
        <f>IF(D3&gt;=40,1,0)</f>
        <v>1</v>
      </c>
      <c r="T3" s="5">
        <f>IF(E3&gt;=50,1,0)</f>
        <v>1</v>
      </c>
      <c r="U3" s="5">
        <f>IF(H3&gt;=50,1,0)</f>
        <v>0</v>
      </c>
      <c r="V3" s="5">
        <f>IF(L3&gt;=60,1,0)</f>
        <v>0</v>
      </c>
      <c r="W3" s="5">
        <f>IF(M3&gt;=50,1,0)</f>
        <v>1</v>
      </c>
      <c r="X3" s="5">
        <f>SUM(S3:W3)</f>
        <v>3</v>
      </c>
      <c r="Y3" s="26">
        <f>N3</f>
        <v>268</v>
      </c>
      <c r="Z3" s="32" t="s">
        <v>345</v>
      </c>
    </row>
    <row r="4" spans="1:26" x14ac:dyDescent="0.3">
      <c r="A4" s="5" t="s">
        <v>215</v>
      </c>
      <c r="B4" s="5" t="s">
        <v>42</v>
      </c>
      <c r="C4" s="5" t="s">
        <v>37</v>
      </c>
      <c r="D4" s="26">
        <v>83</v>
      </c>
      <c r="E4" s="5">
        <v>86</v>
      </c>
      <c r="F4" s="27"/>
      <c r="G4" s="27"/>
      <c r="H4" s="5"/>
      <c r="I4" s="28"/>
      <c r="J4" s="28"/>
      <c r="K4" s="28"/>
      <c r="L4" s="29"/>
      <c r="M4" s="26">
        <v>71</v>
      </c>
      <c r="N4" s="26">
        <f>SUM(D4:E4,H4,L4:M4)</f>
        <v>240</v>
      </c>
      <c r="O4" s="5">
        <f>COUNT(D4:E4,H4,L4:M4)</f>
        <v>3</v>
      </c>
      <c r="P4" s="5"/>
      <c r="Q4" s="5"/>
      <c r="R4" s="5"/>
      <c r="S4" s="5">
        <f>IF(D4&gt;=40,1,0)</f>
        <v>1</v>
      </c>
      <c r="T4" s="5">
        <f>IF(E4&gt;=50,1,0)</f>
        <v>1</v>
      </c>
      <c r="U4" s="5">
        <f>IF(H4&gt;=50,1,0)</f>
        <v>0</v>
      </c>
      <c r="V4" s="5">
        <f>IF(L4&gt;=60,1,0)</f>
        <v>0</v>
      </c>
      <c r="W4" s="5">
        <f>IF(M4&gt;=50,1,0)</f>
        <v>1</v>
      </c>
      <c r="X4" s="5">
        <f>SUM(S4:W4)</f>
        <v>3</v>
      </c>
      <c r="Y4" s="26">
        <f>N4</f>
        <v>240</v>
      </c>
      <c r="Z4" s="32" t="s">
        <v>345</v>
      </c>
    </row>
    <row r="5" spans="1:26" x14ac:dyDescent="0.3">
      <c r="A5" s="5" t="s">
        <v>182</v>
      </c>
      <c r="B5" s="5" t="s">
        <v>12</v>
      </c>
      <c r="C5" s="1" t="s">
        <v>18</v>
      </c>
      <c r="D5" s="26">
        <v>40</v>
      </c>
      <c r="E5" s="5"/>
      <c r="F5" s="27"/>
      <c r="G5" s="27">
        <v>85</v>
      </c>
      <c r="H5" s="5">
        <f>MAX(F5:G5)</f>
        <v>85</v>
      </c>
      <c r="I5" s="28"/>
      <c r="J5" s="28">
        <v>84</v>
      </c>
      <c r="K5" s="28"/>
      <c r="L5" s="26">
        <f>MAX(I5:K5)</f>
        <v>84</v>
      </c>
      <c r="M5" s="26"/>
      <c r="N5" s="26">
        <f>SUM(D5:E5,H5,L5:M5)</f>
        <v>209</v>
      </c>
      <c r="O5" s="5">
        <f>COUNT(D5:E5,H5,L5:M5)</f>
        <v>3</v>
      </c>
      <c r="P5" s="5"/>
      <c r="Q5" s="5"/>
      <c r="R5" s="5"/>
      <c r="S5" s="5">
        <f>IF(D5&gt;=40,1,0)</f>
        <v>1</v>
      </c>
      <c r="T5" s="5">
        <f>IF(E5&gt;=50,1,0)</f>
        <v>0</v>
      </c>
      <c r="U5" s="5">
        <f>IF(H5&gt;=50,1,0)</f>
        <v>1</v>
      </c>
      <c r="V5" s="5">
        <f>IF(L5&gt;=60,1,0)</f>
        <v>1</v>
      </c>
      <c r="W5" s="5">
        <f>IF(M5&gt;=50,1,0)</f>
        <v>0</v>
      </c>
      <c r="X5" s="5">
        <f>SUM(S5:W5)</f>
        <v>3</v>
      </c>
      <c r="Y5" s="26">
        <f>N5</f>
        <v>209</v>
      </c>
      <c r="Z5" s="32" t="s">
        <v>345</v>
      </c>
    </row>
    <row r="6" spans="1:26" x14ac:dyDescent="0.3">
      <c r="A6" s="1" t="s">
        <v>176</v>
      </c>
      <c r="B6" s="1" t="s">
        <v>153</v>
      </c>
      <c r="C6" s="1" t="s">
        <v>28</v>
      </c>
      <c r="D6" s="26">
        <v>63</v>
      </c>
      <c r="E6" s="5">
        <v>61</v>
      </c>
      <c r="F6" s="27"/>
      <c r="G6" s="27"/>
      <c r="H6" s="5"/>
      <c r="I6" s="28"/>
      <c r="J6" s="28"/>
      <c r="K6" s="28"/>
      <c r="L6" s="29"/>
      <c r="M6" s="26">
        <v>60</v>
      </c>
      <c r="N6" s="26">
        <f>SUM(D6:E6,H6,L6:M6)</f>
        <v>184</v>
      </c>
      <c r="O6" s="5">
        <f>COUNT(D6:E6,H6,L6:M6)</f>
        <v>3</v>
      </c>
      <c r="P6" s="5"/>
      <c r="Q6" s="5"/>
      <c r="R6" s="5"/>
      <c r="S6" s="5">
        <f>IF(D6&gt;=40,1,0)</f>
        <v>1</v>
      </c>
      <c r="T6" s="5">
        <f>IF(E6&gt;=50,1,0)</f>
        <v>1</v>
      </c>
      <c r="U6" s="5">
        <f>IF(H6&gt;=50,1,0)</f>
        <v>0</v>
      </c>
      <c r="V6" s="5">
        <f>IF(L6&gt;=60,1,0)</f>
        <v>0</v>
      </c>
      <c r="W6" s="5">
        <f>IF(M6&gt;=50,1,0)</f>
        <v>1</v>
      </c>
      <c r="X6" s="5">
        <f>SUM(S6:W6)</f>
        <v>3</v>
      </c>
      <c r="Y6" s="26">
        <f>N6</f>
        <v>184</v>
      </c>
      <c r="Z6" s="32" t="s">
        <v>345</v>
      </c>
    </row>
    <row r="7" spans="1:26" x14ac:dyDescent="0.3">
      <c r="R7" s="33" t="s">
        <v>316</v>
      </c>
      <c r="S7" s="33" t="s">
        <v>324</v>
      </c>
      <c r="T7" s="33" t="s">
        <v>308</v>
      </c>
      <c r="U7" s="33" t="s">
        <v>308</v>
      </c>
      <c r="V7" s="33" t="s">
        <v>326</v>
      </c>
      <c r="W7" s="33" t="s">
        <v>308</v>
      </c>
    </row>
  </sheetData>
  <sortState ref="A3:AD6">
    <sortCondition descending="1" ref="Y3:Y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2-6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2025-09-22T13:59:56Z</dcterms:created>
  <dcterms:modified xsi:type="dcterms:W3CDTF">2026-05-15T03:54:04Z</dcterms:modified>
</cp:coreProperties>
</file>