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00 REPKA\ЗШ\ЗШ 2024-25\"/>
    </mc:Choice>
  </mc:AlternateContent>
  <bookViews>
    <workbookView xWindow="0" yWindow="0" windowWidth="23040" windowHeight="9384" activeTab="1"/>
  </bookViews>
  <sheets>
    <sheet name="2-6" sheetId="6" r:id="rId1"/>
    <sheet name="7" sheetId="1" r:id="rId2"/>
    <sheet name="8" sheetId="2" r:id="rId3"/>
    <sheet name="9" sheetId="3" r:id="rId4"/>
    <sheet name="10" sheetId="4" r:id="rId5"/>
    <sheet name="11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AA22" i="3"/>
  <c r="H22" i="3"/>
  <c r="R12" i="4" l="1"/>
  <c r="R11" i="4"/>
  <c r="R10" i="4"/>
  <c r="R9" i="4"/>
  <c r="R8" i="4"/>
  <c r="R7" i="4"/>
  <c r="R6" i="4"/>
  <c r="R5" i="4"/>
  <c r="R4" i="4"/>
  <c r="R3" i="4"/>
  <c r="R2" i="4"/>
  <c r="R13" i="4"/>
  <c r="S24" i="1" l="1"/>
  <c r="S27" i="1"/>
  <c r="S33" i="1"/>
  <c r="S19" i="1"/>
  <c r="S26" i="1"/>
  <c r="S22" i="1"/>
  <c r="S7" i="1"/>
  <c r="S20" i="1"/>
  <c r="S25" i="1"/>
  <c r="S9" i="1"/>
  <c r="S30" i="1"/>
  <c r="S16" i="1"/>
  <c r="S11" i="1"/>
  <c r="S17" i="1"/>
  <c r="S12" i="1"/>
  <c r="S31" i="1"/>
  <c r="S10" i="1"/>
  <c r="S6" i="1"/>
  <c r="S14" i="1"/>
  <c r="S29" i="1"/>
  <c r="S15" i="1"/>
  <c r="S5" i="1"/>
  <c r="S18" i="1"/>
  <c r="S8" i="1"/>
  <c r="S13" i="1"/>
  <c r="S4" i="1"/>
  <c r="S32" i="1"/>
  <c r="S2" i="1"/>
  <c r="S3" i="1"/>
  <c r="S28" i="1"/>
  <c r="S21" i="1"/>
  <c r="S23" i="1"/>
  <c r="Q24" i="1"/>
  <c r="Q27" i="1"/>
  <c r="Q33" i="1"/>
  <c r="Q19" i="1"/>
  <c r="Q26" i="1"/>
  <c r="Q22" i="1"/>
  <c r="Q7" i="1"/>
  <c r="Q20" i="1"/>
  <c r="Q25" i="1"/>
  <c r="Q9" i="1"/>
  <c r="Q30" i="1"/>
  <c r="Q16" i="1"/>
  <c r="Q11" i="1"/>
  <c r="Q17" i="1"/>
  <c r="Q12" i="1"/>
  <c r="Q31" i="1"/>
  <c r="Q10" i="1"/>
  <c r="Q6" i="1"/>
  <c r="Q14" i="1"/>
  <c r="Q29" i="1"/>
  <c r="Q15" i="1"/>
  <c r="Q5" i="1"/>
  <c r="Q18" i="1"/>
  <c r="Q8" i="1"/>
  <c r="Q13" i="1"/>
  <c r="Q4" i="1"/>
  <c r="Q32" i="1"/>
  <c r="Q2" i="1"/>
  <c r="Q3" i="1"/>
  <c r="Q28" i="1"/>
  <c r="Q21" i="1"/>
  <c r="Q23" i="1"/>
  <c r="W21" i="1"/>
  <c r="X38" i="2"/>
  <c r="X37" i="2"/>
  <c r="X36" i="2"/>
  <c r="X33" i="2"/>
  <c r="X32" i="2"/>
  <c r="X30" i="2"/>
  <c r="X29" i="2"/>
  <c r="X35" i="2"/>
  <c r="X31" i="2"/>
  <c r="X34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X39" i="2"/>
  <c r="V38" i="2"/>
  <c r="V37" i="2"/>
  <c r="V36" i="2"/>
  <c r="V33" i="2"/>
  <c r="V32" i="2"/>
  <c r="V30" i="2"/>
  <c r="V29" i="2"/>
  <c r="V35" i="2"/>
  <c r="V31" i="2"/>
  <c r="V34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V39" i="2"/>
  <c r="U38" i="2"/>
  <c r="U37" i="2"/>
  <c r="U36" i="2"/>
  <c r="U30" i="2"/>
  <c r="U22" i="2"/>
  <c r="U4" i="2"/>
  <c r="T37" i="2" l="1"/>
  <c r="T36" i="2"/>
  <c r="T33" i="2"/>
  <c r="T32" i="2"/>
  <c r="T30" i="2"/>
  <c r="T29" i="2"/>
  <c r="T35" i="2"/>
  <c r="T31" i="2"/>
  <c r="T34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T39" i="2"/>
  <c r="T38" i="2"/>
  <c r="W34" i="3"/>
  <c r="W33" i="3"/>
  <c r="W32" i="3"/>
  <c r="W31" i="3"/>
  <c r="W30" i="3"/>
  <c r="W29" i="3"/>
  <c r="W28" i="3"/>
  <c r="W27" i="3"/>
  <c r="W26" i="3"/>
  <c r="W25" i="3"/>
  <c r="W17" i="3"/>
  <c r="W24" i="3"/>
  <c r="W23" i="3"/>
  <c r="W22" i="3"/>
  <c r="W21" i="3"/>
  <c r="W20" i="3"/>
  <c r="W19" i="3"/>
  <c r="W18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W35" i="3"/>
  <c r="AA17" i="3"/>
  <c r="AA34" i="3"/>
  <c r="AA35" i="3"/>
  <c r="AA18" i="3"/>
  <c r="S9" i="4"/>
  <c r="S10" i="4"/>
  <c r="S12" i="4"/>
  <c r="S11" i="4"/>
  <c r="S8" i="4"/>
  <c r="S7" i="4"/>
  <c r="S6" i="4"/>
  <c r="S5" i="4"/>
  <c r="S4" i="4"/>
  <c r="S2" i="4"/>
  <c r="S3" i="4"/>
  <c r="S13" i="4"/>
  <c r="Q9" i="4"/>
  <c r="Q10" i="4"/>
  <c r="Q12" i="4"/>
  <c r="Q11" i="4"/>
  <c r="Q8" i="4"/>
  <c r="Q7" i="4"/>
  <c r="Q5" i="4"/>
  <c r="Q4" i="4"/>
  <c r="Q6" i="4"/>
  <c r="Q2" i="4"/>
  <c r="Q3" i="4"/>
  <c r="Q13" i="4"/>
  <c r="X21" i="3"/>
  <c r="X10" i="3"/>
  <c r="X11" i="3"/>
  <c r="X17" i="3"/>
  <c r="X8" i="3"/>
  <c r="X28" i="3"/>
  <c r="X25" i="3"/>
  <c r="X29" i="3"/>
  <c r="X30" i="3"/>
  <c r="X34" i="3"/>
  <c r="X22" i="3"/>
  <c r="X13" i="3"/>
  <c r="X24" i="3"/>
  <c r="X9" i="3"/>
  <c r="X23" i="3"/>
  <c r="X5" i="3"/>
  <c r="X20" i="3"/>
  <c r="X35" i="3"/>
  <c r="X7" i="3"/>
  <c r="X27" i="3"/>
  <c r="X18" i="3"/>
  <c r="U21" i="3" l="1"/>
  <c r="U10" i="3"/>
  <c r="U16" i="3"/>
  <c r="U11" i="3"/>
  <c r="U17" i="3"/>
  <c r="U31" i="3"/>
  <c r="U8" i="3"/>
  <c r="U15" i="3"/>
  <c r="U28" i="3"/>
  <c r="U25" i="3"/>
  <c r="U29" i="3"/>
  <c r="U30" i="3"/>
  <c r="U32" i="3"/>
  <c r="U34" i="3"/>
  <c r="U22" i="3"/>
  <c r="U33" i="3"/>
  <c r="U3" i="3"/>
  <c r="U2" i="3"/>
  <c r="U4" i="3"/>
  <c r="U14" i="3"/>
  <c r="U12" i="3"/>
  <c r="U6" i="3"/>
  <c r="U13" i="3"/>
  <c r="U24" i="3"/>
  <c r="U9" i="3"/>
  <c r="U23" i="3"/>
  <c r="U5" i="3"/>
  <c r="U20" i="3"/>
  <c r="U35" i="3"/>
  <c r="U7" i="3"/>
  <c r="U27" i="3"/>
  <c r="U19" i="3"/>
  <c r="U26" i="3"/>
  <c r="U18" i="3"/>
  <c r="G32" i="2" l="1"/>
  <c r="U32" i="2" s="1"/>
  <c r="R7" i="1" l="1"/>
  <c r="R3" i="1"/>
  <c r="R20" i="1"/>
  <c r="R25" i="1"/>
  <c r="R9" i="1"/>
  <c r="R30" i="1"/>
  <c r="R16" i="1"/>
  <c r="R11" i="1"/>
  <c r="R17" i="1"/>
  <c r="R12" i="1"/>
  <c r="R31" i="1"/>
  <c r="R10" i="1"/>
  <c r="R23" i="1"/>
  <c r="R6" i="1"/>
  <c r="R14" i="1"/>
  <c r="R29" i="1"/>
  <c r="R15" i="1"/>
  <c r="R5" i="1"/>
  <c r="R4" i="1"/>
  <c r="R19" i="1"/>
  <c r="R24" i="1"/>
  <c r="R18" i="1"/>
  <c r="R26" i="1"/>
  <c r="R28" i="1"/>
  <c r="R8" i="1"/>
  <c r="R27" i="1"/>
  <c r="R13" i="1"/>
  <c r="R33" i="1"/>
  <c r="R21" i="1"/>
  <c r="R32" i="1"/>
  <c r="R22" i="1"/>
  <c r="R2" i="1"/>
  <c r="J14" i="1" l="1"/>
  <c r="U23" i="1" l="1"/>
  <c r="T23" i="1"/>
  <c r="V23" i="1" l="1"/>
  <c r="U4" i="5"/>
  <c r="U3" i="5"/>
  <c r="T2" i="5"/>
  <c r="T4" i="5"/>
  <c r="T3" i="5"/>
  <c r="U13" i="4" l="1"/>
  <c r="L13" i="4"/>
  <c r="W13" i="4" s="1"/>
  <c r="Y14" i="3"/>
  <c r="M14" i="3"/>
  <c r="AA14" i="3" s="1"/>
  <c r="V14" i="3"/>
  <c r="L37" i="2"/>
  <c r="W37" i="2" s="1"/>
  <c r="U26" i="1"/>
  <c r="T26" i="1"/>
  <c r="M26" i="1"/>
  <c r="X14" i="3" l="1"/>
  <c r="Z14" i="3" s="1"/>
  <c r="V26" i="1"/>
  <c r="N37" i="2"/>
  <c r="Z37" i="2" s="1"/>
  <c r="T13" i="4"/>
  <c r="V13" i="4" s="1"/>
  <c r="M13" i="4"/>
  <c r="O14" i="3"/>
  <c r="P14" i="3"/>
  <c r="O37" i="2"/>
  <c r="Y37" i="2"/>
  <c r="L26" i="1"/>
  <c r="W26" i="1" s="1"/>
  <c r="U33" i="1" l="1"/>
  <c r="J33" i="1"/>
  <c r="T33" i="1" s="1"/>
  <c r="U5" i="1"/>
  <c r="T5" i="1"/>
  <c r="M5" i="1"/>
  <c r="L5" i="1"/>
  <c r="W5" i="1" s="1"/>
  <c r="U20" i="1"/>
  <c r="M20" i="1"/>
  <c r="L23" i="1"/>
  <c r="W23" i="1" s="1"/>
  <c r="U24" i="1"/>
  <c r="M24" i="1"/>
  <c r="U27" i="1"/>
  <c r="L27" i="1"/>
  <c r="W27" i="1" s="1"/>
  <c r="T27" i="1"/>
  <c r="U22" i="1"/>
  <c r="M22" i="1"/>
  <c r="U7" i="1"/>
  <c r="L7" i="1"/>
  <c r="W7" i="1" s="1"/>
  <c r="U3" i="1"/>
  <c r="J3" i="1"/>
  <c r="U25" i="1"/>
  <c r="T25" i="1"/>
  <c r="M25" i="1"/>
  <c r="L25" i="1"/>
  <c r="W25" i="1" s="1"/>
  <c r="U9" i="1"/>
  <c r="L9" i="1"/>
  <c r="W9" i="1" s="1"/>
  <c r="U30" i="1"/>
  <c r="T30" i="1"/>
  <c r="M30" i="1"/>
  <c r="L30" i="1"/>
  <c r="W30" i="1" s="1"/>
  <c r="U16" i="1"/>
  <c r="J16" i="1"/>
  <c r="L16" i="1" s="1"/>
  <c r="W16" i="1" s="1"/>
  <c r="U11" i="1"/>
  <c r="M11" i="1"/>
  <c r="L11" i="1"/>
  <c r="W11" i="1" s="1"/>
  <c r="U17" i="1"/>
  <c r="M17" i="1"/>
  <c r="U12" i="1"/>
  <c r="J12" i="1"/>
  <c r="L12" i="1" s="1"/>
  <c r="W12" i="1" s="1"/>
  <c r="U31" i="1"/>
  <c r="M31" i="1"/>
  <c r="U10" i="1"/>
  <c r="J10" i="1"/>
  <c r="M10" i="1" s="1"/>
  <c r="U6" i="1"/>
  <c r="J6" i="1"/>
  <c r="L6" i="1" s="1"/>
  <c r="W6" i="1" s="1"/>
  <c r="U14" i="1"/>
  <c r="M14" i="1"/>
  <c r="L14" i="1"/>
  <c r="W14" i="1" s="1"/>
  <c r="T14" i="1"/>
  <c r="U29" i="1"/>
  <c r="M29" i="1"/>
  <c r="U15" i="1"/>
  <c r="J15" i="1"/>
  <c r="M15" i="1" s="1"/>
  <c r="U4" i="1"/>
  <c r="J4" i="1"/>
  <c r="L4" i="1" s="1"/>
  <c r="W4" i="1" s="1"/>
  <c r="U19" i="1"/>
  <c r="T19" i="1"/>
  <c r="M19" i="1"/>
  <c r="L19" i="1"/>
  <c r="W19" i="1" s="1"/>
  <c r="U18" i="1"/>
  <c r="J18" i="1"/>
  <c r="L18" i="1" s="1"/>
  <c r="W18" i="1" s="1"/>
  <c r="U28" i="1"/>
  <c r="J28" i="1"/>
  <c r="U8" i="1"/>
  <c r="J8" i="1"/>
  <c r="L8" i="1" s="1"/>
  <c r="W8" i="1" s="1"/>
  <c r="U13" i="1"/>
  <c r="J13" i="1"/>
  <c r="L13" i="1" s="1"/>
  <c r="W13" i="1" s="1"/>
  <c r="U21" i="1"/>
  <c r="J21" i="1"/>
  <c r="U32" i="1"/>
  <c r="L32" i="1"/>
  <c r="W32" i="1" s="1"/>
  <c r="U2" i="1"/>
  <c r="J2" i="1"/>
  <c r="L2" i="1" s="1"/>
  <c r="W2" i="1" s="1"/>
  <c r="W36" i="2"/>
  <c r="W39" i="2"/>
  <c r="G39" i="2"/>
  <c r="U39" i="2" s="1"/>
  <c r="W38" i="2"/>
  <c r="L19" i="2"/>
  <c r="W19" i="2" s="1"/>
  <c r="G19" i="2"/>
  <c r="U19" i="2" s="1"/>
  <c r="L30" i="2"/>
  <c r="W30" i="2" s="1"/>
  <c r="W25" i="2"/>
  <c r="G25" i="2"/>
  <c r="U25" i="2" s="1"/>
  <c r="W26" i="2"/>
  <c r="G26" i="2"/>
  <c r="U26" i="2" s="1"/>
  <c r="L2" i="2"/>
  <c r="G2" i="2"/>
  <c r="U2" i="2" s="1"/>
  <c r="L11" i="2"/>
  <c r="W11" i="2" s="1"/>
  <c r="G11" i="2"/>
  <c r="U11" i="2" s="1"/>
  <c r="W34" i="2"/>
  <c r="G34" i="2"/>
  <c r="U34" i="2" s="1"/>
  <c r="G7" i="2"/>
  <c r="U7" i="2" s="1"/>
  <c r="W31" i="2"/>
  <c r="G31" i="2"/>
  <c r="U31" i="2" s="1"/>
  <c r="L29" i="2"/>
  <c r="Z29" i="2" s="1"/>
  <c r="G29" i="2"/>
  <c r="U29" i="2" s="1"/>
  <c r="L12" i="2"/>
  <c r="W12" i="2" s="1"/>
  <c r="G12" i="2"/>
  <c r="U12" i="2" s="1"/>
  <c r="W35" i="2"/>
  <c r="G35" i="2"/>
  <c r="U35" i="2" s="1"/>
  <c r="L23" i="2"/>
  <c r="G23" i="2"/>
  <c r="U23" i="2" s="1"/>
  <c r="W28" i="2"/>
  <c r="G28" i="2"/>
  <c r="U28" i="2" s="1"/>
  <c r="W10" i="2"/>
  <c r="G10" i="2"/>
  <c r="U10" i="2" s="1"/>
  <c r="L18" i="2"/>
  <c r="G18" i="2"/>
  <c r="U18" i="2" s="1"/>
  <c r="W16" i="2"/>
  <c r="G16" i="2"/>
  <c r="U16" i="2" s="1"/>
  <c r="O22" i="2"/>
  <c r="L4" i="2"/>
  <c r="W4" i="2" s="1"/>
  <c r="W33" i="2"/>
  <c r="G33" i="2"/>
  <c r="U33" i="2" s="1"/>
  <c r="W13" i="2"/>
  <c r="G13" i="2"/>
  <c r="U13" i="2" s="1"/>
  <c r="G21" i="2"/>
  <c r="U21" i="2" s="1"/>
  <c r="W24" i="2"/>
  <c r="G24" i="2"/>
  <c r="U24" i="2" s="1"/>
  <c r="L15" i="2"/>
  <c r="W15" i="2" s="1"/>
  <c r="G15" i="2"/>
  <c r="U15" i="2" s="1"/>
  <c r="L17" i="2"/>
  <c r="G17" i="2"/>
  <c r="U17" i="2" s="1"/>
  <c r="L6" i="2"/>
  <c r="Z6" i="2" s="1"/>
  <c r="G6" i="2"/>
  <c r="U6" i="2" s="1"/>
  <c r="L3" i="2"/>
  <c r="W3" i="2" s="1"/>
  <c r="G3" i="2"/>
  <c r="U3" i="2" s="1"/>
  <c r="W9" i="2"/>
  <c r="G9" i="2"/>
  <c r="U9" i="2" s="1"/>
  <c r="W8" i="2"/>
  <c r="G8" i="2"/>
  <c r="U8" i="2" s="1"/>
  <c r="L14" i="2"/>
  <c r="G14" i="2"/>
  <c r="U14" i="2" s="1"/>
  <c r="L20" i="2"/>
  <c r="W20" i="2" s="1"/>
  <c r="G20" i="2"/>
  <c r="U20" i="2" s="1"/>
  <c r="L5" i="2"/>
  <c r="W5" i="2" s="1"/>
  <c r="W32" i="2"/>
  <c r="L27" i="2"/>
  <c r="W27" i="2" s="1"/>
  <c r="G5" i="2"/>
  <c r="U5" i="2" s="1"/>
  <c r="G27" i="2"/>
  <c r="U27" i="2" s="1"/>
  <c r="Y34" i="3"/>
  <c r="V34" i="3"/>
  <c r="P34" i="3"/>
  <c r="O34" i="3"/>
  <c r="Y19" i="3"/>
  <c r="M19" i="3"/>
  <c r="AA19" i="3" s="1"/>
  <c r="V19" i="3"/>
  <c r="Y17" i="3"/>
  <c r="Y23" i="3"/>
  <c r="H23" i="3"/>
  <c r="AA23" i="3" s="1"/>
  <c r="Y18" i="3"/>
  <c r="P18" i="3"/>
  <c r="Y21" i="3"/>
  <c r="H21" i="3"/>
  <c r="AA21" i="3" s="1"/>
  <c r="Y10" i="3"/>
  <c r="H10" i="3"/>
  <c r="AA10" i="3" s="1"/>
  <c r="Y16" i="3"/>
  <c r="M16" i="3"/>
  <c r="AA16" i="3" s="1"/>
  <c r="Y11" i="3"/>
  <c r="H11" i="3"/>
  <c r="Y31" i="3"/>
  <c r="M31" i="3"/>
  <c r="X31" i="3" s="1"/>
  <c r="H31" i="3"/>
  <c r="Y8" i="3"/>
  <c r="H8" i="3"/>
  <c r="AA8" i="3" s="1"/>
  <c r="Y15" i="3"/>
  <c r="M15" i="3"/>
  <c r="X15" i="3" s="1"/>
  <c r="H15" i="3"/>
  <c r="Y28" i="3"/>
  <c r="H28" i="3"/>
  <c r="Y25" i="3"/>
  <c r="H25" i="3"/>
  <c r="AA25" i="3" s="1"/>
  <c r="Y29" i="3"/>
  <c r="H29" i="3"/>
  <c r="AA29" i="3" s="1"/>
  <c r="Y30" i="3"/>
  <c r="H30" i="3"/>
  <c r="AA30" i="3" s="1"/>
  <c r="Y32" i="3"/>
  <c r="M32" i="3"/>
  <c r="AA32" i="3" s="1"/>
  <c r="V32" i="3"/>
  <c r="Y22" i="3"/>
  <c r="P22" i="3"/>
  <c r="Y33" i="3"/>
  <c r="M33" i="3"/>
  <c r="V33" i="3"/>
  <c r="Y3" i="3"/>
  <c r="M3" i="3"/>
  <c r="X3" i="3" s="1"/>
  <c r="H3" i="3"/>
  <c r="Y2" i="3"/>
  <c r="M2" i="3"/>
  <c r="H2" i="3"/>
  <c r="Y4" i="3"/>
  <c r="M4" i="3"/>
  <c r="AA4" i="3" s="1"/>
  <c r="H4" i="3"/>
  <c r="V4" i="3" s="1"/>
  <c r="Y12" i="3"/>
  <c r="M12" i="3"/>
  <c r="X12" i="3" s="1"/>
  <c r="H12" i="3"/>
  <c r="AA12" i="3" s="1"/>
  <c r="Y6" i="3"/>
  <c r="M6" i="3"/>
  <c r="AA6" i="3" s="1"/>
  <c r="Y13" i="3"/>
  <c r="H13" i="3"/>
  <c r="AA13" i="3" s="1"/>
  <c r="Y24" i="3"/>
  <c r="H24" i="3"/>
  <c r="AA24" i="3" s="1"/>
  <c r="Y9" i="3"/>
  <c r="H9" i="3"/>
  <c r="AA9" i="3" s="1"/>
  <c r="Y5" i="3"/>
  <c r="H5" i="3"/>
  <c r="AA5" i="3" s="1"/>
  <c r="Y20" i="3"/>
  <c r="H20" i="3"/>
  <c r="AA20" i="3" s="1"/>
  <c r="Y35" i="3"/>
  <c r="Y7" i="3"/>
  <c r="H7" i="3"/>
  <c r="AA7" i="3" s="1"/>
  <c r="Y27" i="3"/>
  <c r="H27" i="3"/>
  <c r="AA27" i="3" s="1"/>
  <c r="Y26" i="3"/>
  <c r="M26" i="3"/>
  <c r="X26" i="3" s="1"/>
  <c r="H26" i="3"/>
  <c r="AA26" i="3" s="1"/>
  <c r="U12" i="4"/>
  <c r="T12" i="4"/>
  <c r="U11" i="4"/>
  <c r="M11" i="4"/>
  <c r="T11" i="4"/>
  <c r="U5" i="4"/>
  <c r="T5" i="4"/>
  <c r="U10" i="4"/>
  <c r="T10" i="4"/>
  <c r="U3" i="4"/>
  <c r="T3" i="4"/>
  <c r="U7" i="4"/>
  <c r="J7" i="4"/>
  <c r="M7" i="4" s="1"/>
  <c r="U2" i="4"/>
  <c r="T2" i="4"/>
  <c r="U6" i="4"/>
  <c r="J6" i="4"/>
  <c r="T6" i="4" s="1"/>
  <c r="U9" i="4"/>
  <c r="U8" i="4"/>
  <c r="J8" i="4"/>
  <c r="T8" i="4" s="1"/>
  <c r="U4" i="4"/>
  <c r="M4" i="4"/>
  <c r="H2" i="5"/>
  <c r="O2" i="5" s="1"/>
  <c r="W3" i="5"/>
  <c r="V3" i="5"/>
  <c r="S3" i="5"/>
  <c r="O3" i="5"/>
  <c r="N3" i="5"/>
  <c r="Y3" i="5" s="1"/>
  <c r="W4" i="5"/>
  <c r="V4" i="5"/>
  <c r="S4" i="5"/>
  <c r="O4" i="5"/>
  <c r="N4" i="5"/>
  <c r="Y4" i="5" s="1"/>
  <c r="W2" i="5"/>
  <c r="V2" i="5"/>
  <c r="S2" i="5"/>
  <c r="AA3" i="3" l="1"/>
  <c r="T3" i="1"/>
  <c r="W3" i="1"/>
  <c r="O28" i="3"/>
  <c r="AA28" i="3"/>
  <c r="AA2" i="3"/>
  <c r="P11" i="3"/>
  <c r="AA11" i="3"/>
  <c r="AA15" i="3"/>
  <c r="X2" i="3"/>
  <c r="AA33" i="3"/>
  <c r="X33" i="3"/>
  <c r="Z33" i="3" s="1"/>
  <c r="X32" i="3"/>
  <c r="X6" i="3"/>
  <c r="X4" i="3"/>
  <c r="Z4" i="3" s="1"/>
  <c r="X16" i="3"/>
  <c r="X19" i="3"/>
  <c r="Z19" i="3" s="1"/>
  <c r="X4" i="5"/>
  <c r="X3" i="5"/>
  <c r="M12" i="1"/>
  <c r="AA31" i="3"/>
  <c r="M3" i="1"/>
  <c r="M2" i="1"/>
  <c r="L33" i="1"/>
  <c r="W33" i="1" s="1"/>
  <c r="M33" i="1"/>
  <c r="M21" i="1"/>
  <c r="L28" i="1"/>
  <c r="W28" i="1"/>
  <c r="M8" i="1"/>
  <c r="W14" i="2"/>
  <c r="Z14" i="2"/>
  <c r="W29" i="2"/>
  <c r="Y29" i="2" s="1"/>
  <c r="Y12" i="2"/>
  <c r="Z12" i="2"/>
  <c r="W18" i="2"/>
  <c r="Z18" i="2"/>
  <c r="M9" i="4"/>
  <c r="O39" i="2"/>
  <c r="W2" i="2"/>
  <c r="Y2" i="2" s="1"/>
  <c r="Z2" i="2"/>
  <c r="N18" i="2"/>
  <c r="Y18" i="2"/>
  <c r="O25" i="2"/>
  <c r="Y25" i="2"/>
  <c r="O31" i="2"/>
  <c r="Y31" i="2"/>
  <c r="O24" i="2"/>
  <c r="Y24" i="2"/>
  <c r="O21" i="2"/>
  <c r="V5" i="3"/>
  <c r="Z5" i="3" s="1"/>
  <c r="V3" i="3"/>
  <c r="Z3" i="3" s="1"/>
  <c r="V23" i="3"/>
  <c r="Z23" i="3" s="1"/>
  <c r="P23" i="3"/>
  <c r="O19" i="3"/>
  <c r="V26" i="3"/>
  <c r="Z26" i="3" s="1"/>
  <c r="V8" i="3"/>
  <c r="Z8" i="3" s="1"/>
  <c r="V9" i="3"/>
  <c r="Z9" i="3" s="1"/>
  <c r="V27" i="3"/>
  <c r="Z27" i="3" s="1"/>
  <c r="O24" i="3"/>
  <c r="V28" i="3"/>
  <c r="Z28" i="3" s="1"/>
  <c r="V21" i="3"/>
  <c r="Z21" i="3" s="1"/>
  <c r="V12" i="3"/>
  <c r="Z12" i="3" s="1"/>
  <c r="O20" i="3"/>
  <c r="V10" i="3"/>
  <c r="Z10" i="3" s="1"/>
  <c r="P9" i="3"/>
  <c r="V7" i="3"/>
  <c r="V35" i="3"/>
  <c r="V22" i="3"/>
  <c r="V11" i="3"/>
  <c r="V13" i="3"/>
  <c r="Z13" i="3" s="1"/>
  <c r="V30" i="3"/>
  <c r="O29" i="3"/>
  <c r="V25" i="3"/>
  <c r="V31" i="3"/>
  <c r="N2" i="5"/>
  <c r="Y2" i="5" s="1"/>
  <c r="U2" i="5"/>
  <c r="X2" i="5" s="1"/>
  <c r="V30" i="1"/>
  <c r="V14" i="1"/>
  <c r="N19" i="2"/>
  <c r="Z19" i="2" s="1"/>
  <c r="L3" i="1"/>
  <c r="O16" i="3"/>
  <c r="T12" i="1"/>
  <c r="V12" i="1" s="1"/>
  <c r="N29" i="2"/>
  <c r="T10" i="1"/>
  <c r="V10" i="1" s="1"/>
  <c r="L10" i="1"/>
  <c r="W10" i="1" s="1"/>
  <c r="M4" i="1"/>
  <c r="P2" i="3"/>
  <c r="M18" i="1"/>
  <c r="O15" i="3"/>
  <c r="P6" i="3"/>
  <c r="P4" i="3"/>
  <c r="V19" i="1"/>
  <c r="O23" i="3"/>
  <c r="P30" i="3"/>
  <c r="O30" i="3"/>
  <c r="P17" i="3"/>
  <c r="P21" i="3"/>
  <c r="P28" i="3"/>
  <c r="P8" i="3"/>
  <c r="P25" i="3"/>
  <c r="V18" i="3"/>
  <c r="O11" i="3"/>
  <c r="O3" i="3"/>
  <c r="P3" i="3"/>
  <c r="O33" i="3"/>
  <c r="P33" i="3"/>
  <c r="V6" i="3"/>
  <c r="P27" i="3"/>
  <c r="Z34" i="3"/>
  <c r="O28" i="2"/>
  <c r="V5" i="1"/>
  <c r="V25" i="1"/>
  <c r="V3" i="1"/>
  <c r="N17" i="2"/>
  <c r="Z17" i="2" s="1"/>
  <c r="O23" i="2"/>
  <c r="N16" i="2"/>
  <c r="Z16" i="2" s="1"/>
  <c r="O15" i="2"/>
  <c r="W23" i="2"/>
  <c r="Y23" i="2" s="1"/>
  <c r="N15" i="2"/>
  <c r="Z15" i="2" s="1"/>
  <c r="N28" i="2"/>
  <c r="Z28" i="2" s="1"/>
  <c r="N26" i="2"/>
  <c r="Z26" i="2" s="1"/>
  <c r="W17" i="2"/>
  <c r="Y17" i="2" s="1"/>
  <c r="Y3" i="2"/>
  <c r="Y33" i="2"/>
  <c r="N23" i="2"/>
  <c r="Z23" i="2" s="1"/>
  <c r="N11" i="2"/>
  <c r="Z11" i="2" s="1"/>
  <c r="O18" i="2"/>
  <c r="O11" i="2"/>
  <c r="O6" i="2"/>
  <c r="N8" i="2"/>
  <c r="Z8" i="2" s="1"/>
  <c r="Y9" i="2"/>
  <c r="Y15" i="2"/>
  <c r="N13" i="2"/>
  <c r="Z13" i="2" s="1"/>
  <c r="O4" i="2"/>
  <c r="N35" i="2"/>
  <c r="Z35" i="2" s="1"/>
  <c r="N2" i="2"/>
  <c r="O26" i="2"/>
  <c r="N30" i="2"/>
  <c r="Z30" i="2" s="1"/>
  <c r="N36" i="2"/>
  <c r="Z36" i="2" s="1"/>
  <c r="N21" i="2"/>
  <c r="Z21" i="2" s="1"/>
  <c r="O7" i="2"/>
  <c r="Y11" i="2"/>
  <c r="O36" i="2"/>
  <c r="N14" i="2"/>
  <c r="O27" i="2"/>
  <c r="Y36" i="2"/>
  <c r="N34" i="2"/>
  <c r="Z34" i="2" s="1"/>
  <c r="O9" i="2"/>
  <c r="Y39" i="2"/>
  <c r="Y20" i="2"/>
  <c r="N6" i="2"/>
  <c r="N22" i="2"/>
  <c r="Z22" i="2" s="1"/>
  <c r="M6" i="4"/>
  <c r="L6" i="4"/>
  <c r="W6" i="4" s="1"/>
  <c r="L2" i="4"/>
  <c r="W2" i="4" s="1"/>
  <c r="M12" i="4"/>
  <c r="L11" i="4"/>
  <c r="W11" i="4" s="1"/>
  <c r="L12" i="4"/>
  <c r="W12" i="4" s="1"/>
  <c r="L9" i="4"/>
  <c r="W9" i="4" s="1"/>
  <c r="L10" i="4"/>
  <c r="W10" i="4" s="1"/>
  <c r="V11" i="4"/>
  <c r="M10" i="4"/>
  <c r="V2" i="4"/>
  <c r="L3" i="4"/>
  <c r="W3" i="4" s="1"/>
  <c r="L8" i="4"/>
  <c r="W8" i="4" s="1"/>
  <c r="V3" i="4"/>
  <c r="L5" i="4"/>
  <c r="W5" i="4" s="1"/>
  <c r="M8" i="4"/>
  <c r="T9" i="4"/>
  <c r="V9" i="4" s="1"/>
  <c r="M5" i="4"/>
  <c r="V33" i="1"/>
  <c r="V27" i="1"/>
  <c r="T22" i="1"/>
  <c r="V22" i="1" s="1"/>
  <c r="M27" i="1"/>
  <c r="T24" i="1"/>
  <c r="V24" i="1" s="1"/>
  <c r="M23" i="1"/>
  <c r="T20" i="1"/>
  <c r="V20" i="1" s="1"/>
  <c r="L22" i="1"/>
  <c r="W22" i="1" s="1"/>
  <c r="L24" i="1"/>
  <c r="W24" i="1" s="1"/>
  <c r="L20" i="1"/>
  <c r="W20" i="1" s="1"/>
  <c r="T2" i="1"/>
  <c r="V2" i="1" s="1"/>
  <c r="M32" i="1"/>
  <c r="T21" i="1"/>
  <c r="V21" i="1" s="1"/>
  <c r="M13" i="1"/>
  <c r="M28" i="1"/>
  <c r="T18" i="1"/>
  <c r="V18" i="1" s="1"/>
  <c r="T15" i="1"/>
  <c r="V15" i="1" s="1"/>
  <c r="T29" i="1"/>
  <c r="V29" i="1" s="1"/>
  <c r="M6" i="1"/>
  <c r="T31" i="1"/>
  <c r="V31" i="1" s="1"/>
  <c r="T17" i="1"/>
  <c r="V17" i="1" s="1"/>
  <c r="M16" i="1"/>
  <c r="M9" i="1"/>
  <c r="M7" i="1"/>
  <c r="T8" i="1"/>
  <c r="V8" i="1" s="1"/>
  <c r="T4" i="1"/>
  <c r="V4" i="1" s="1"/>
  <c r="T11" i="1"/>
  <c r="V11" i="1" s="1"/>
  <c r="L21" i="1"/>
  <c r="L15" i="1"/>
  <c r="W15" i="1" s="1"/>
  <c r="L29" i="1"/>
  <c r="W29" i="1" s="1"/>
  <c r="L31" i="1"/>
  <c r="W31" i="1" s="1"/>
  <c r="L17" i="1"/>
  <c r="W17" i="1" s="1"/>
  <c r="T32" i="1"/>
  <c r="V32" i="1" s="1"/>
  <c r="T13" i="1"/>
  <c r="V13" i="1" s="1"/>
  <c r="T28" i="1"/>
  <c r="V28" i="1" s="1"/>
  <c r="T6" i="1"/>
  <c r="V6" i="1" s="1"/>
  <c r="T16" i="1"/>
  <c r="V16" i="1" s="1"/>
  <c r="T9" i="1"/>
  <c r="V9" i="1" s="1"/>
  <c r="T7" i="1"/>
  <c r="V7" i="1" s="1"/>
  <c r="Y38" i="2"/>
  <c r="N38" i="2"/>
  <c r="Z38" i="2" s="1"/>
  <c r="O38" i="2"/>
  <c r="N39" i="2"/>
  <c r="Z39" i="2" s="1"/>
  <c r="Y4" i="2"/>
  <c r="Y14" i="2"/>
  <c r="Y28" i="2"/>
  <c r="Y34" i="2"/>
  <c r="Y10" i="2"/>
  <c r="Y16" i="2"/>
  <c r="Y26" i="2"/>
  <c r="Y30" i="2"/>
  <c r="N20" i="2"/>
  <c r="Z20" i="2" s="1"/>
  <c r="O8" i="2"/>
  <c r="N3" i="2"/>
  <c r="Z3" i="2" s="1"/>
  <c r="O13" i="2"/>
  <c r="N33" i="2"/>
  <c r="Z33" i="2" s="1"/>
  <c r="O35" i="2"/>
  <c r="O29" i="2"/>
  <c r="O2" i="2"/>
  <c r="O19" i="2"/>
  <c r="O20" i="2"/>
  <c r="O14" i="2"/>
  <c r="Y8" i="2"/>
  <c r="N9" i="2"/>
  <c r="Z9" i="2" s="1"/>
  <c r="O17" i="2"/>
  <c r="N24" i="2"/>
  <c r="Z24" i="2" s="1"/>
  <c r="Y13" i="2"/>
  <c r="O16" i="2"/>
  <c r="N10" i="2"/>
  <c r="Z10" i="2" s="1"/>
  <c r="Y35" i="2"/>
  <c r="N12" i="2"/>
  <c r="N31" i="2"/>
  <c r="Z31" i="2" s="1"/>
  <c r="O34" i="2"/>
  <c r="O30" i="2"/>
  <c r="Y19" i="2"/>
  <c r="O3" i="2"/>
  <c r="O33" i="2"/>
  <c r="W6" i="2"/>
  <c r="Y6" i="2" s="1"/>
  <c r="W21" i="2"/>
  <c r="N4" i="2"/>
  <c r="Z4" i="2" s="1"/>
  <c r="W22" i="2"/>
  <c r="O10" i="2"/>
  <c r="O12" i="2"/>
  <c r="W7" i="2"/>
  <c r="Y7" i="2" s="1"/>
  <c r="N25" i="2"/>
  <c r="Z25" i="2" s="1"/>
  <c r="N7" i="2"/>
  <c r="Z7" i="2" s="1"/>
  <c r="O5" i="2"/>
  <c r="Y32" i="2"/>
  <c r="Y27" i="2"/>
  <c r="Y5" i="2"/>
  <c r="N32" i="2"/>
  <c r="Z32" i="2" s="1"/>
  <c r="O32" i="2"/>
  <c r="N27" i="2"/>
  <c r="Z27" i="2" s="1"/>
  <c r="N5" i="2"/>
  <c r="Z5" i="2" s="1"/>
  <c r="P19" i="3"/>
  <c r="Z17" i="3"/>
  <c r="O17" i="3"/>
  <c r="Z11" i="3"/>
  <c r="O6" i="3"/>
  <c r="V2" i="3"/>
  <c r="O27" i="3"/>
  <c r="P20" i="3"/>
  <c r="O9" i="3"/>
  <c r="P24" i="3"/>
  <c r="O4" i="3"/>
  <c r="Z32" i="3"/>
  <c r="P29" i="3"/>
  <c r="P15" i="3"/>
  <c r="O8" i="3"/>
  <c r="P16" i="3"/>
  <c r="O21" i="3"/>
  <c r="O26" i="3"/>
  <c r="V20" i="3"/>
  <c r="Z20" i="3" s="1"/>
  <c r="O13" i="3"/>
  <c r="O12" i="3"/>
  <c r="V29" i="3"/>
  <c r="Z29" i="3" s="1"/>
  <c r="V15" i="3"/>
  <c r="Z15" i="3" s="1"/>
  <c r="V16" i="3"/>
  <c r="O10" i="3"/>
  <c r="O5" i="3"/>
  <c r="V24" i="3"/>
  <c r="Z24" i="3" s="1"/>
  <c r="P26" i="3"/>
  <c r="O35" i="3"/>
  <c r="P5" i="3"/>
  <c r="P13" i="3"/>
  <c r="P12" i="3"/>
  <c r="O2" i="3"/>
  <c r="O32" i="3"/>
  <c r="O31" i="3"/>
  <c r="P10" i="3"/>
  <c r="P35" i="3"/>
  <c r="P32" i="3"/>
  <c r="P31" i="3"/>
  <c r="O22" i="3"/>
  <c r="O25" i="3"/>
  <c r="O7" i="3"/>
  <c r="P7" i="3"/>
  <c r="O18" i="3"/>
  <c r="V10" i="4"/>
  <c r="V8" i="4"/>
  <c r="V5" i="4"/>
  <c r="V6" i="4"/>
  <c r="V12" i="4"/>
  <c r="T4" i="4"/>
  <c r="V4" i="4" s="1"/>
  <c r="M2" i="4"/>
  <c r="T7" i="4"/>
  <c r="V7" i="4" s="1"/>
  <c r="M3" i="4"/>
  <c r="L4" i="4"/>
  <c r="W4" i="4" s="1"/>
  <c r="L7" i="4"/>
  <c r="W7" i="4" s="1"/>
  <c r="Z16" i="3" l="1"/>
  <c r="Z22" i="3"/>
  <c r="Z30" i="3"/>
  <c r="Z31" i="3"/>
  <c r="Z2" i="3"/>
  <c r="Z7" i="3"/>
  <c r="Z18" i="3"/>
  <c r="Z25" i="3"/>
  <c r="Z35" i="3"/>
  <c r="Z6" i="3"/>
  <c r="Y21" i="2"/>
  <c r="Y22" i="2"/>
</calcChain>
</file>

<file path=xl/sharedStrings.xml><?xml version="1.0" encoding="utf-8"?>
<sst xmlns="http://schemas.openxmlformats.org/spreadsheetml/2006/main" count="592" uniqueCount="335">
  <si>
    <t>Дмитриевич</t>
  </si>
  <si>
    <t>Surname</t>
  </si>
  <si>
    <t>Name</t>
  </si>
  <si>
    <t>Pname</t>
  </si>
  <si>
    <t>Игоревна</t>
  </si>
  <si>
    <t>Иван</t>
  </si>
  <si>
    <t>Алексеевич</t>
  </si>
  <si>
    <t>Андрей</t>
  </si>
  <si>
    <t>Олегович</t>
  </si>
  <si>
    <t>Павлович</t>
  </si>
  <si>
    <t>Мария</t>
  </si>
  <si>
    <t>Максимовна</t>
  </si>
  <si>
    <t>Софья</t>
  </si>
  <si>
    <t>Андреевна</t>
  </si>
  <si>
    <t>Сергеевич</t>
  </si>
  <si>
    <t>Александровна</t>
  </si>
  <si>
    <t>Денисович</t>
  </si>
  <si>
    <t>Михайлович</t>
  </si>
  <si>
    <t>Богдан</t>
  </si>
  <si>
    <t>Александрович</t>
  </si>
  <si>
    <t>Илья</t>
  </si>
  <si>
    <t>Максим</t>
  </si>
  <si>
    <t>Елизавета</t>
  </si>
  <si>
    <t>Витальевна</t>
  </si>
  <si>
    <t>Алиса</t>
  </si>
  <si>
    <t>Валерия</t>
  </si>
  <si>
    <t>Александр</t>
  </si>
  <si>
    <t>Егор</t>
  </si>
  <si>
    <t>Игоревич</t>
  </si>
  <si>
    <t>Виктория</t>
  </si>
  <si>
    <t>Никита</t>
  </si>
  <si>
    <t>Михаил</t>
  </si>
  <si>
    <t>Васильевич</t>
  </si>
  <si>
    <t>Дарья</t>
  </si>
  <si>
    <t>Сергеевна</t>
  </si>
  <si>
    <t>Александра</t>
  </si>
  <si>
    <t>Даниил</t>
  </si>
  <si>
    <t>Алексеевна</t>
  </si>
  <si>
    <t>Андреевич</t>
  </si>
  <si>
    <t>Михайловна</t>
  </si>
  <si>
    <t>Евгеньевич</t>
  </si>
  <si>
    <t>Павел</t>
  </si>
  <si>
    <t>Юрьевич</t>
  </si>
  <si>
    <t>Ярослав</t>
  </si>
  <si>
    <t>Глеб</t>
  </si>
  <si>
    <t>Ольга</t>
  </si>
  <si>
    <t>Ивановна</t>
  </si>
  <si>
    <t>Екатерина</t>
  </si>
  <si>
    <t>Матвей</t>
  </si>
  <si>
    <t>Анастасия</t>
  </si>
  <si>
    <t>Дмитриевна</t>
  </si>
  <si>
    <t>Георгий</t>
  </si>
  <si>
    <t>София</t>
  </si>
  <si>
    <t>Владимирович</t>
  </si>
  <si>
    <t>Артём</t>
  </si>
  <si>
    <t>Тимофей</t>
  </si>
  <si>
    <t>Ксения</t>
  </si>
  <si>
    <t>Константинович</t>
  </si>
  <si>
    <t>Елена</t>
  </si>
  <si>
    <t>Владиславович</t>
  </si>
  <si>
    <t>Вячеславович</t>
  </si>
  <si>
    <t>Дмитрий</t>
  </si>
  <si>
    <t>Арсений</t>
  </si>
  <si>
    <t>Вадимович</t>
  </si>
  <si>
    <t>Евгеньевна</t>
  </si>
  <si>
    <t>Арина</t>
  </si>
  <si>
    <t>Юрьевна</t>
  </si>
  <si>
    <t>Денисовна</t>
  </si>
  <si>
    <t>Николаевна</t>
  </si>
  <si>
    <t>Елисей</t>
  </si>
  <si>
    <t>Класс</t>
  </si>
  <si>
    <t>Ильинична</t>
  </si>
  <si>
    <t>Королев</t>
  </si>
  <si>
    <t>Варвара</t>
  </si>
  <si>
    <t>Николай</t>
  </si>
  <si>
    <t>Лев</t>
  </si>
  <si>
    <t>Валентинович</t>
  </si>
  <si>
    <t>Герман</t>
  </si>
  <si>
    <t>Литвинова</t>
  </si>
  <si>
    <t>Анфиса</t>
  </si>
  <si>
    <t>Вадимовна</t>
  </si>
  <si>
    <t>Константин</t>
  </si>
  <si>
    <t>Кузнецова</t>
  </si>
  <si>
    <t>Викторовна</t>
  </si>
  <si>
    <t>Клишев</t>
  </si>
  <si>
    <t>Леонид</t>
  </si>
  <si>
    <t>Юрий</t>
  </si>
  <si>
    <t>Ульяна</t>
  </si>
  <si>
    <t>Гончаренко</t>
  </si>
  <si>
    <t>Джаноева</t>
  </si>
  <si>
    <t>Арсеновна</t>
  </si>
  <si>
    <t>Светлана</t>
  </si>
  <si>
    <t>Тимофеев</t>
  </si>
  <si>
    <t>Дыма</t>
  </si>
  <si>
    <t>Ананьев</t>
  </si>
  <si>
    <t>Ульянова</t>
  </si>
  <si>
    <t>Кирьянова</t>
  </si>
  <si>
    <t>Василиса</t>
  </si>
  <si>
    <t>Гуменюк</t>
  </si>
  <si>
    <t>Макарова</t>
  </si>
  <si>
    <t>Мирослава</t>
  </si>
  <si>
    <t>Майоров</t>
  </si>
  <si>
    <t>Валерьевна</t>
  </si>
  <si>
    <t>Матюшин</t>
  </si>
  <si>
    <t>Несмачных</t>
  </si>
  <si>
    <t>Верещагина</t>
  </si>
  <si>
    <t>Хинчагов</t>
  </si>
  <si>
    <t>Артемович</t>
  </si>
  <si>
    <t>Кханьяри Айана Амировна</t>
  </si>
  <si>
    <t>Соболь</t>
  </si>
  <si>
    <t>Антонина</t>
  </si>
  <si>
    <t>Пиндык</t>
  </si>
  <si>
    <t>Каласов</t>
  </si>
  <si>
    <t>Назар</t>
  </si>
  <si>
    <t>Магомедтагирович</t>
  </si>
  <si>
    <t>Егоров</t>
  </si>
  <si>
    <t>Евгения</t>
  </si>
  <si>
    <t>Антоновна</t>
  </si>
  <si>
    <t>Борисовна</t>
  </si>
  <si>
    <t>Петров</t>
  </si>
  <si>
    <t>Минеева</t>
  </si>
  <si>
    <t>ТУМАНОВ АЛЕКСАНДР ИГОРЕВИЧ</t>
  </si>
  <si>
    <t>РЕЗУНКОВА АГНЕССА АЛИШЕРОВНА</t>
  </si>
  <si>
    <t>МАЙГУР ЭМИЛИЯ ЮРЬЕВНА</t>
  </si>
  <si>
    <t>ТУМАНОВ МАКСИМ ИГОРЕВИЧ</t>
  </si>
  <si>
    <t>Долгушин Степан Геннадьевич</t>
  </si>
  <si>
    <t>Маркитантова Вероника Сергеевна</t>
  </si>
  <si>
    <t>Махов Федор Дмитриевич</t>
  </si>
  <si>
    <t>Мусарская ДАРЬЯ СЕРГЕЕВНА</t>
  </si>
  <si>
    <t>Пименова Дарья Олеговна</t>
  </si>
  <si>
    <t>Второв</t>
  </si>
  <si>
    <t>Борисович</t>
  </si>
  <si>
    <t>Юдина</t>
  </si>
  <si>
    <t>Фролова</t>
  </si>
  <si>
    <t>Давыдов</t>
  </si>
  <si>
    <t>Василий</t>
  </si>
  <si>
    <t>Колос</t>
  </si>
  <si>
    <t>Ирина</t>
  </si>
  <si>
    <t>Ивкина</t>
  </si>
  <si>
    <t>Тихонов</t>
  </si>
  <si>
    <t>Филиппов</t>
  </si>
  <si>
    <t>Фирсов</t>
  </si>
  <si>
    <t>Бобров</t>
  </si>
  <si>
    <t>Федотов</t>
  </si>
  <si>
    <t>Роман</t>
  </si>
  <si>
    <t>Левичева</t>
  </si>
  <si>
    <t>Марья</t>
  </si>
  <si>
    <t>Потапов</t>
  </si>
  <si>
    <t>Полосухина</t>
  </si>
  <si>
    <t>Холостова</t>
  </si>
  <si>
    <t>Алеся</t>
  </si>
  <si>
    <t>Махмутов</t>
  </si>
  <si>
    <t>Шамиль</t>
  </si>
  <si>
    <t>Желябина</t>
  </si>
  <si>
    <t>Ратмир</t>
  </si>
  <si>
    <t>Касиненко</t>
  </si>
  <si>
    <t>Алисия</t>
  </si>
  <si>
    <t>Васильевна</t>
  </si>
  <si>
    <t>Храпова</t>
  </si>
  <si>
    <t>Вениаминовна</t>
  </si>
  <si>
    <t>Рябков</t>
  </si>
  <si>
    <t>Шаклеина</t>
  </si>
  <si>
    <t>Одиноков</t>
  </si>
  <si>
    <t>Труль</t>
  </si>
  <si>
    <t>Альбертовна</t>
  </si>
  <si>
    <t>Рожков</t>
  </si>
  <si>
    <t>Свистунова</t>
  </si>
  <si>
    <t>Яна</t>
  </si>
  <si>
    <t>Афонина</t>
  </si>
  <si>
    <t>Акимова</t>
  </si>
  <si>
    <t>Семёнов</t>
  </si>
  <si>
    <t>Богданович</t>
  </si>
  <si>
    <t>Торопин</t>
  </si>
  <si>
    <t>Пяткова</t>
  </si>
  <si>
    <t>Лиза</t>
  </si>
  <si>
    <t>Лысенко</t>
  </si>
  <si>
    <t>Шамрай</t>
  </si>
  <si>
    <t>Ткачев</t>
  </si>
  <si>
    <t>Юркова</t>
  </si>
  <si>
    <t>Канев</t>
  </si>
  <si>
    <t>Митюшин</t>
  </si>
  <si>
    <t>Рисков</t>
  </si>
  <si>
    <t>Георгиевич</t>
  </si>
  <si>
    <t>Мурзин</t>
  </si>
  <si>
    <t>Аленинская</t>
  </si>
  <si>
    <t>Диана</t>
  </si>
  <si>
    <t>Бельчиков</t>
  </si>
  <si>
    <t>Милан</t>
  </si>
  <si>
    <t>Рязанцев</t>
  </si>
  <si>
    <t>Волгин</t>
  </si>
  <si>
    <t>Эдуардович</t>
  </si>
  <si>
    <t>Игнатьев</t>
  </si>
  <si>
    <t>Кудашева</t>
  </si>
  <si>
    <t>Тюпаева</t>
  </si>
  <si>
    <t>Любушкина</t>
  </si>
  <si>
    <t>Харлап</t>
  </si>
  <si>
    <t>Ловякина</t>
  </si>
  <si>
    <t>Ларина</t>
  </si>
  <si>
    <t>Эльдаровна</t>
  </si>
  <si>
    <t>Лютыч</t>
  </si>
  <si>
    <t>Фёдор</t>
  </si>
  <si>
    <t>Хачатрян</t>
  </si>
  <si>
    <t>Арэн</t>
  </si>
  <si>
    <t>Артёмович</t>
  </si>
  <si>
    <t>Егорова</t>
  </si>
  <si>
    <t>Руслановна</t>
  </si>
  <si>
    <t>Зайцев</t>
  </si>
  <si>
    <t>Носков</t>
  </si>
  <si>
    <t>Тарасевич</t>
  </si>
  <si>
    <t>Рейда</t>
  </si>
  <si>
    <t>Марк</t>
  </si>
  <si>
    <t>Туровцев</t>
  </si>
  <si>
    <t>Шелякин</t>
  </si>
  <si>
    <t>Сергей</t>
  </si>
  <si>
    <t>Ганчук</t>
  </si>
  <si>
    <t>Четырев</t>
  </si>
  <si>
    <t>Санникова</t>
  </si>
  <si>
    <t>Геннадьевна</t>
  </si>
  <si>
    <t>Петрова</t>
  </si>
  <si>
    <t>Столпник</t>
  </si>
  <si>
    <t>Румянцев</t>
  </si>
  <si>
    <t>Кирейков</t>
  </si>
  <si>
    <t>Колкарёва</t>
  </si>
  <si>
    <t>Даяна</t>
  </si>
  <si>
    <t>Струкова</t>
  </si>
  <si>
    <t>Гашникова Полина Владиславовна</t>
  </si>
  <si>
    <t>Жидких Дмитрий Викторович</t>
  </si>
  <si>
    <t>Ли Оливия Соновна</t>
  </si>
  <si>
    <t>Малинина Валентина Алексеевна</t>
  </si>
  <si>
    <t>Панькова Анна Ильинична</t>
  </si>
  <si>
    <t>Пермяков Михаил Александрович</t>
  </si>
  <si>
    <t>ПЕТРОВА АЛИСА АЛЕКСАНДРОВНА</t>
  </si>
  <si>
    <t>САВИНА ТАМАРА ВАСИЛЬЕВНА</t>
  </si>
  <si>
    <t>Балашов Лев Максимович</t>
  </si>
  <si>
    <t>Дубровская Анна Ивановна</t>
  </si>
  <si>
    <t>Русаков Алексей Андреевич</t>
  </si>
  <si>
    <t>Рыжкова Виктория Сергеевна</t>
  </si>
  <si>
    <t>Сафонова Елизавета Павловна</t>
  </si>
  <si>
    <t>Сукайло Захар Ильич </t>
  </si>
  <si>
    <t>Сычев Ярослав Витальевич</t>
  </si>
  <si>
    <t>Тамилин Вадим Евгеньевич</t>
  </si>
  <si>
    <t>Балашова Софья Максимовна</t>
  </si>
  <si>
    <t>Букин Глеб Егорович</t>
  </si>
  <si>
    <t>Жидких Александр Викторович </t>
  </si>
  <si>
    <t>Захаренкова Екатерина Александровна</t>
  </si>
  <si>
    <t>Лыжин Александр Алексеевич</t>
  </si>
  <si>
    <t>МЕДВЕДЕВ АНТОН АНДРЕЕВИЧ</t>
  </si>
  <si>
    <t>Моглячева Софья Александровна</t>
  </si>
  <si>
    <t>ПЕТРОВ ДЕНИС АЛЕКСАНДРОВИЧ</t>
  </si>
  <si>
    <t>Прохоров Михаил Дмитриевич</t>
  </si>
  <si>
    <t>Фабр Микаэль Маркус</t>
  </si>
  <si>
    <t>Хузятов Камиль Айратович</t>
  </si>
  <si>
    <t>Денцов Владимир Сергеевич</t>
  </si>
  <si>
    <t>Королёва Екатерина Дмитриевна</t>
  </si>
  <si>
    <t>МАЙГУР КИРА ЮРЬЕВНА</t>
  </si>
  <si>
    <t>Марков Николай Александрович</t>
  </si>
  <si>
    <t>Широков Илья Владимирович</t>
  </si>
  <si>
    <t>Бойков Андрей Евгеньевич</t>
  </si>
  <si>
    <t>Костина Александра Сергеевна</t>
  </si>
  <si>
    <t>Митюшин Олег Игоревич</t>
  </si>
  <si>
    <t>Антонов Илья Сергеевич</t>
  </si>
  <si>
    <t>Бураков Алексей Сергеевич</t>
  </si>
  <si>
    <t>Иванов Руслан Дмитриевич</t>
  </si>
  <si>
    <t>Костяшина Мария Александровна</t>
  </si>
  <si>
    <t>Порошков Андрей Максимович</t>
  </si>
  <si>
    <t>Чудакова Мария Константиновна</t>
  </si>
  <si>
    <t>Бугаев Григорий Александрович</t>
  </si>
  <si>
    <t>Капуркин Михаил Артемович</t>
  </si>
  <si>
    <t>Митина Екатерина Владимировна</t>
  </si>
  <si>
    <t>Жебрун Даниил Игоревич</t>
  </si>
  <si>
    <t>ФИЛИППОВ ПАВЕЛ ВАДИМОВИЧ</t>
  </si>
  <si>
    <t>Рогов Константин Дмитриевич</t>
  </si>
  <si>
    <t>Воробьёва Ирина Олеговна</t>
  </si>
  <si>
    <t>Дубровский Дмитрий Иванович</t>
  </si>
  <si>
    <t>Алиуллов Максим Андреевич</t>
  </si>
  <si>
    <t>Вяткин Фёдор Михайлович</t>
  </si>
  <si>
    <t>Макарова Дарья</t>
  </si>
  <si>
    <t>Чумаков Ярослав Данилович</t>
  </si>
  <si>
    <t>Бердышева Алена Максимовна</t>
  </si>
  <si>
    <t>Каратеев Петр Денисович</t>
  </si>
  <si>
    <t>Зиберт Тимофей Станиславович</t>
  </si>
  <si>
    <t>Музыченко Николай Кириллович</t>
  </si>
  <si>
    <t>Дудко Кирилл Дмитриевич</t>
  </si>
  <si>
    <t>Амеличева Дарья Станиславовна</t>
  </si>
  <si>
    <t>Нелюбов Иван Николаевич</t>
  </si>
  <si>
    <t>Егоров Максим Александрович</t>
  </si>
  <si>
    <t>мат</t>
  </si>
  <si>
    <t>физ</t>
  </si>
  <si>
    <t>хим осн</t>
  </si>
  <si>
    <t>хим ЕГЭ</t>
  </si>
  <si>
    <t>хим макс</t>
  </si>
  <si>
    <t>био 1</t>
  </si>
  <si>
    <t>био 2</t>
  </si>
  <si>
    <t>био Земля</t>
  </si>
  <si>
    <t>био макс</t>
  </si>
  <si>
    <t>инф</t>
  </si>
  <si>
    <t>сумма</t>
  </si>
  <si>
    <t>счет</t>
  </si>
  <si>
    <t>англ</t>
  </si>
  <si>
    <t>геогр</t>
  </si>
  <si>
    <t>зач мат</t>
  </si>
  <si>
    <t>зач физ</t>
  </si>
  <si>
    <t>зач хим</t>
  </si>
  <si>
    <t>зач био</t>
  </si>
  <si>
    <t>зач инф</t>
  </si>
  <si>
    <t>зачетов</t>
  </si>
  <si>
    <t>сумма по 3 лучшим</t>
  </si>
  <si>
    <t>хим</t>
  </si>
  <si>
    <t>физ угл</t>
  </si>
  <si>
    <t>физ олим</t>
  </si>
  <si>
    <t>физ осн</t>
  </si>
  <si>
    <t>физ макс</t>
  </si>
  <si>
    <t>науки о Земле</t>
  </si>
  <si>
    <t>Яценко Ксения Владимировна</t>
  </si>
  <si>
    <t>Кизерова Алиса Сергеевна</t>
  </si>
  <si>
    <t>Агеева Анастасия Алексеевна</t>
  </si>
  <si>
    <t>Лепихов Александр Юрьевич</t>
  </si>
  <si>
    <t>Шокпарова Софья Сакановна</t>
  </si>
  <si>
    <t>&gt;=45</t>
  </si>
  <si>
    <t>&gt;=50</t>
  </si>
  <si>
    <t>Макеев Артём Андреевич</t>
  </si>
  <si>
    <t>Тимофеев Севастьян Дмитриевич</t>
  </si>
  <si>
    <t>Метелкин Андрей Александрович</t>
  </si>
  <si>
    <t>Метелкин Филипп Александрович</t>
  </si>
  <si>
    <t>Козлова Доминика Андреевна</t>
  </si>
  <si>
    <t>&gt;=60</t>
  </si>
  <si>
    <t>перевод в 10 кл ЗШ</t>
  </si>
  <si>
    <t>льгота ДисК на 1 сем 2025-26</t>
  </si>
  <si>
    <t>&gt;=49</t>
  </si>
  <si>
    <t>перевод в 9 кл ЗШ</t>
  </si>
  <si>
    <t>перевод в 8 кл ЗШ</t>
  </si>
  <si>
    <t>перевод в 11 кл ЗШ</t>
  </si>
  <si>
    <t>&gt;=40</t>
  </si>
  <si>
    <t>олим</t>
  </si>
  <si>
    <t xml:space="preserve"> &gt;40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</si>
</sst>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28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206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0"/>
      <color theme="0" tint="-0.34998626667073579"/>
      <name val="arial"/>
      <family val="2"/>
    </font>
    <font>
      <b/>
      <sz val="10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5" fillId="0" borderId="0"/>
  </cellStyleXfs>
  <cellXfs count="42">
    <xf numFmtId="0" fontId="0" fillId="0" borderId="0" xfId="0"/>
    <xf numFmtId="0" fontId="0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Fill="1"/>
    <xf numFmtId="1" fontId="3" fillId="0" borderId="1" xfId="0" applyNumberFormat="1" applyFont="1" applyFill="1" applyBorder="1"/>
    <xf numFmtId="0" fontId="0" fillId="0" borderId="1" xfId="0" applyFont="1" applyBorder="1"/>
    <xf numFmtId="0" fontId="0" fillId="2" borderId="0" xfId="0" applyFill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4" xfId="0" applyFont="1" applyFill="1" applyBorder="1"/>
    <xf numFmtId="1" fontId="3" fillId="0" borderId="4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/>
    <xf numFmtId="1" fontId="8" fillId="0" borderId="1" xfId="0" applyNumberFormat="1" applyFont="1" applyFill="1" applyBorder="1"/>
    <xf numFmtId="0" fontId="0" fillId="3" borderId="0" xfId="0" applyFill="1"/>
    <xf numFmtId="1" fontId="0" fillId="0" borderId="0" xfId="0" applyNumberFormat="1" applyFill="1"/>
    <xf numFmtId="1" fontId="0" fillId="0" borderId="2" xfId="0" applyNumberFormat="1" applyFill="1" applyBorder="1" applyAlignment="1">
      <alignment wrapText="1"/>
    </xf>
    <xf numFmtId="1" fontId="9" fillId="0" borderId="2" xfId="0" applyNumberFormat="1" applyFont="1" applyFill="1" applyBorder="1" applyAlignment="1">
      <alignment wrapText="1"/>
    </xf>
    <xf numFmtId="1" fontId="10" fillId="0" borderId="2" xfId="0" applyNumberFormat="1" applyFont="1" applyFill="1" applyBorder="1" applyAlignment="1">
      <alignment wrapText="1"/>
    </xf>
    <xf numFmtId="1" fontId="0" fillId="0" borderId="2" xfId="0" applyNumberFormat="1" applyFill="1" applyBorder="1"/>
    <xf numFmtId="1" fontId="11" fillId="0" borderId="2" xfId="0" applyNumberFormat="1" applyFont="1" applyFill="1" applyBorder="1"/>
    <xf numFmtId="0" fontId="11" fillId="0" borderId="2" xfId="0" applyFont="1" applyFill="1" applyBorder="1"/>
    <xf numFmtId="1" fontId="11" fillId="0" borderId="2" xfId="0" applyNumberFormat="1" applyFont="1" applyFill="1" applyBorder="1" applyAlignment="1">
      <alignment wrapText="1"/>
    </xf>
    <xf numFmtId="1" fontId="0" fillId="0" borderId="1" xfId="0" applyNumberFormat="1" applyFill="1" applyBorder="1"/>
    <xf numFmtId="0" fontId="9" fillId="0" borderId="1" xfId="0" applyFont="1" applyFill="1" applyBorder="1"/>
    <xf numFmtId="1" fontId="12" fillId="0" borderId="1" xfId="0" applyNumberFormat="1" applyFont="1" applyFill="1" applyBorder="1"/>
    <xf numFmtId="1" fontId="0" fillId="0" borderId="1" xfId="0" applyNumberFormat="1" applyFont="1" applyFill="1" applyBorder="1"/>
    <xf numFmtId="0" fontId="0" fillId="4" borderId="1" xfId="0" applyFill="1" applyBorder="1"/>
    <xf numFmtId="1" fontId="13" fillId="0" borderId="2" xfId="0" applyNumberFormat="1" applyFont="1" applyFill="1" applyBorder="1" applyAlignment="1">
      <alignment wrapText="1"/>
    </xf>
    <xf numFmtId="1" fontId="0" fillId="0" borderId="5" xfId="0" applyNumberFormat="1" applyFont="1" applyFill="1" applyBorder="1"/>
    <xf numFmtId="1" fontId="0" fillId="0" borderId="3" xfId="0" applyNumberFormat="1" applyFill="1" applyBorder="1"/>
    <xf numFmtId="0" fontId="14" fillId="0" borderId="0" xfId="0" applyNumberFormat="1" applyFont="1" applyFill="1" applyBorder="1" applyAlignment="1"/>
    <xf numFmtId="0" fontId="15" fillId="0" borderId="1" xfId="0" applyNumberFormat="1" applyFont="1" applyFill="1" applyBorder="1" applyAlignment="1"/>
    <xf numFmtId="0" fontId="0" fillId="4" borderId="0" xfId="0" applyFill="1"/>
    <xf numFmtId="0" fontId="0" fillId="3" borderId="0" xfId="0" applyFill="1" applyBorder="1"/>
    <xf numFmtId="1" fontId="8" fillId="0" borderId="4" xfId="0" applyNumberFormat="1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colors>
    <mruColors>
      <color rgb="FF66FF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pane ySplit="1" topLeftCell="A35" activePane="bottomLeft" state="frozen"/>
      <selection pane="bottomLeft" activeCell="D1" sqref="D1:F1048576"/>
    </sheetView>
  </sheetViews>
  <sheetFormatPr defaultRowHeight="14.4"/>
  <cols>
    <col min="1" max="1" width="8.88671875" style="6"/>
    <col min="2" max="2" width="7.21875" style="6" customWidth="1"/>
    <col min="3" max="3" width="14.5546875" style="6" customWidth="1"/>
    <col min="4" max="4" width="6.44140625" style="6" customWidth="1"/>
    <col min="5" max="5" width="8.88671875" style="6"/>
    <col min="6" max="6" width="23.44140625" style="6" customWidth="1"/>
    <col min="7" max="16384" width="8.88671875" style="6"/>
  </cols>
  <sheetData>
    <row r="1" spans="1:6">
      <c r="A1" s="5" t="s">
        <v>1</v>
      </c>
      <c r="D1" s="14" t="s">
        <v>70</v>
      </c>
      <c r="E1" s="14" t="s">
        <v>286</v>
      </c>
    </row>
    <row r="2" spans="1:6">
      <c r="A2" s="17" t="s">
        <v>274</v>
      </c>
      <c r="B2" s="18"/>
      <c r="C2" s="18"/>
      <c r="D2" s="19">
        <v>2</v>
      </c>
      <c r="E2" s="2">
        <v>48</v>
      </c>
      <c r="F2" s="2"/>
    </row>
    <row r="3" spans="1:6">
      <c r="A3" s="17" t="s">
        <v>275</v>
      </c>
      <c r="B3" s="18"/>
      <c r="C3" s="18"/>
      <c r="D3" s="19">
        <v>2</v>
      </c>
      <c r="E3" s="2">
        <v>30</v>
      </c>
      <c r="F3" s="2"/>
    </row>
    <row r="4" spans="1:6">
      <c r="A4" s="1" t="s">
        <v>225</v>
      </c>
      <c r="B4" s="1"/>
      <c r="C4" s="1"/>
      <c r="D4" s="7">
        <v>2</v>
      </c>
      <c r="E4" s="2"/>
      <c r="F4" s="2"/>
    </row>
    <row r="5" spans="1:6">
      <c r="A5" s="4" t="s">
        <v>226</v>
      </c>
      <c r="B5" s="1"/>
      <c r="C5" s="1"/>
      <c r="D5" s="7">
        <v>2</v>
      </c>
      <c r="E5" s="33">
        <v>88</v>
      </c>
      <c r="F5" s="2"/>
    </row>
    <row r="6" spans="1:6">
      <c r="A6" s="4" t="s">
        <v>227</v>
      </c>
      <c r="B6" s="1"/>
      <c r="C6" s="1"/>
      <c r="D6" s="7">
        <v>2</v>
      </c>
      <c r="E6" s="2"/>
      <c r="F6" s="2"/>
    </row>
    <row r="7" spans="1:6">
      <c r="A7" s="4" t="s">
        <v>228</v>
      </c>
      <c r="B7" s="1"/>
      <c r="C7" s="1"/>
      <c r="D7" s="7">
        <v>2</v>
      </c>
      <c r="E7" s="33">
        <v>75</v>
      </c>
      <c r="F7" s="2"/>
    </row>
    <row r="8" spans="1:6">
      <c r="A8" s="4" t="s">
        <v>229</v>
      </c>
      <c r="B8" s="1"/>
      <c r="C8" s="1"/>
      <c r="D8" s="7">
        <v>2</v>
      </c>
      <c r="E8" s="2">
        <v>5</v>
      </c>
      <c r="F8" s="2"/>
    </row>
    <row r="9" spans="1:6">
      <c r="A9" s="4" t="s">
        <v>230</v>
      </c>
      <c r="B9" s="1"/>
      <c r="C9" s="1"/>
      <c r="D9" s="7">
        <v>2</v>
      </c>
      <c r="E9" s="2"/>
      <c r="F9" s="2"/>
    </row>
    <row r="10" spans="1:6">
      <c r="A10" s="1" t="s">
        <v>231</v>
      </c>
      <c r="B10" s="1"/>
      <c r="C10" s="1"/>
      <c r="D10" s="7">
        <v>2</v>
      </c>
      <c r="E10" s="33">
        <v>50</v>
      </c>
      <c r="F10" s="2"/>
    </row>
    <row r="11" spans="1:6">
      <c r="A11" s="1" t="s">
        <v>232</v>
      </c>
      <c r="B11" s="1"/>
      <c r="C11" s="1"/>
      <c r="D11" s="7">
        <v>2</v>
      </c>
      <c r="E11" s="33">
        <v>67</v>
      </c>
      <c r="F11" s="2"/>
    </row>
    <row r="12" spans="1:6">
      <c r="A12"/>
      <c r="B12" s="15"/>
      <c r="C12" s="15"/>
      <c r="D12" s="16"/>
      <c r="E12" s="2"/>
      <c r="F12" s="2"/>
    </row>
    <row r="13" spans="1:6">
      <c r="A13"/>
      <c r="B13" s="1"/>
      <c r="C13" s="1"/>
      <c r="D13" s="7"/>
      <c r="E13" s="2"/>
      <c r="F13" s="2"/>
    </row>
    <row r="14" spans="1:6">
      <c r="A14" s="4" t="s">
        <v>233</v>
      </c>
      <c r="B14" s="1"/>
      <c r="C14" s="1"/>
      <c r="D14" s="7">
        <v>3</v>
      </c>
      <c r="E14" s="33">
        <v>53</v>
      </c>
      <c r="F14" s="2"/>
    </row>
    <row r="15" spans="1:6">
      <c r="A15" s="13" t="s">
        <v>125</v>
      </c>
      <c r="B15" s="1"/>
      <c r="C15" s="1"/>
      <c r="D15" s="7">
        <v>3</v>
      </c>
      <c r="E15" s="33">
        <v>82</v>
      </c>
      <c r="F15" s="2"/>
    </row>
    <row r="16" spans="1:6">
      <c r="A16" s="1" t="s">
        <v>234</v>
      </c>
      <c r="B16" s="1"/>
      <c r="C16" s="1"/>
      <c r="D16" s="7">
        <v>3</v>
      </c>
      <c r="E16" s="33">
        <v>81</v>
      </c>
      <c r="F16" s="2"/>
    </row>
    <row r="17" spans="1:6">
      <c r="A17" s="18" t="s">
        <v>276</v>
      </c>
      <c r="B17" s="18"/>
      <c r="C17" s="18"/>
      <c r="D17" s="19">
        <v>3</v>
      </c>
      <c r="E17" s="2"/>
      <c r="F17" s="2"/>
    </row>
    <row r="18" spans="1:6">
      <c r="A18" s="1" t="s">
        <v>323</v>
      </c>
      <c r="B18" s="1"/>
      <c r="C18" s="1"/>
      <c r="D18" s="7">
        <v>3</v>
      </c>
      <c r="E18" s="2"/>
      <c r="F18" s="2"/>
    </row>
    <row r="19" spans="1:6">
      <c r="A19" s="1" t="s">
        <v>122</v>
      </c>
      <c r="B19" s="1"/>
      <c r="C19" s="1"/>
      <c r="D19" s="7">
        <v>3</v>
      </c>
      <c r="E19" s="33">
        <v>89</v>
      </c>
      <c r="F19" s="2"/>
    </row>
    <row r="20" spans="1:6">
      <c r="A20" s="4" t="s">
        <v>235</v>
      </c>
      <c r="B20" s="1"/>
      <c r="C20" s="1"/>
      <c r="D20" s="7">
        <v>3</v>
      </c>
      <c r="E20" s="33">
        <v>66</v>
      </c>
      <c r="F20" s="2"/>
    </row>
    <row r="21" spans="1:6">
      <c r="A21" s="4" t="s">
        <v>236</v>
      </c>
      <c r="B21" s="1"/>
      <c r="C21" s="1"/>
      <c r="D21" s="7">
        <v>3</v>
      </c>
      <c r="E21" s="33">
        <v>81</v>
      </c>
      <c r="F21" s="2"/>
    </row>
    <row r="22" spans="1:6">
      <c r="A22" s="4" t="s">
        <v>237</v>
      </c>
      <c r="B22" s="1"/>
      <c r="C22" s="1"/>
      <c r="D22" s="7">
        <v>3</v>
      </c>
      <c r="E22" s="33">
        <v>77</v>
      </c>
      <c r="F22" s="2"/>
    </row>
    <row r="23" spans="1:6">
      <c r="A23" s="4" t="s">
        <v>238</v>
      </c>
      <c r="B23" s="1"/>
      <c r="C23" s="1"/>
      <c r="D23" s="7">
        <v>3</v>
      </c>
      <c r="E23" s="33">
        <v>66</v>
      </c>
      <c r="F23" s="2"/>
    </row>
    <row r="24" spans="1:6">
      <c r="A24" s="4" t="s">
        <v>239</v>
      </c>
      <c r="B24" s="1"/>
      <c r="C24" s="1"/>
      <c r="D24" s="7">
        <v>3</v>
      </c>
      <c r="E24" s="33">
        <v>74</v>
      </c>
      <c r="F24" s="2"/>
    </row>
    <row r="25" spans="1:6">
      <c r="A25" s="1" t="s">
        <v>240</v>
      </c>
      <c r="B25" s="3"/>
      <c r="C25" s="3"/>
      <c r="D25" s="7">
        <v>3</v>
      </c>
      <c r="E25" s="33">
        <v>91</v>
      </c>
      <c r="F25" s="2"/>
    </row>
    <row r="26" spans="1:6">
      <c r="A26" s="1" t="s">
        <v>121</v>
      </c>
      <c r="B26" s="1"/>
      <c r="C26" s="1"/>
      <c r="D26" s="7">
        <v>3</v>
      </c>
      <c r="E26" s="2"/>
      <c r="F26" s="2"/>
    </row>
    <row r="27" spans="1:6">
      <c r="A27" s="18" t="s">
        <v>277</v>
      </c>
      <c r="B27" s="18"/>
      <c r="C27" s="18"/>
      <c r="D27" s="41">
        <v>3</v>
      </c>
      <c r="E27" s="2"/>
      <c r="F27" s="2"/>
    </row>
    <row r="28" spans="1:6">
      <c r="A28" s="13"/>
      <c r="B28" s="1"/>
      <c r="C28" s="1"/>
      <c r="D28" s="7"/>
      <c r="E28" s="2"/>
      <c r="F28" s="2"/>
    </row>
    <row r="29" spans="1:6">
      <c r="A29" s="1" t="s">
        <v>241</v>
      </c>
      <c r="B29" s="1"/>
      <c r="C29" s="1"/>
      <c r="D29" s="7">
        <v>4</v>
      </c>
      <c r="E29" s="33">
        <v>59</v>
      </c>
      <c r="F29" s="2"/>
    </row>
    <row r="30" spans="1:6">
      <c r="A30" s="4" t="s">
        <v>242</v>
      </c>
      <c r="B30" s="1"/>
      <c r="C30" s="1"/>
      <c r="D30" s="7">
        <v>4</v>
      </c>
      <c r="E30" s="2">
        <v>13</v>
      </c>
      <c r="F30" s="2"/>
    </row>
    <row r="31" spans="1:6">
      <c r="A31" s="13" t="s">
        <v>125</v>
      </c>
      <c r="B31" s="1"/>
      <c r="C31" s="1"/>
      <c r="D31" s="7">
        <v>4</v>
      </c>
      <c r="E31" s="33">
        <v>92</v>
      </c>
      <c r="F31" s="2"/>
    </row>
    <row r="32" spans="1:6">
      <c r="A32" s="4" t="s">
        <v>243</v>
      </c>
      <c r="B32" s="1"/>
      <c r="C32" s="1"/>
      <c r="D32" s="7">
        <v>4</v>
      </c>
      <c r="E32" s="33">
        <v>78</v>
      </c>
      <c r="F32" s="2"/>
    </row>
    <row r="33" spans="1:6">
      <c r="A33" s="4" t="s">
        <v>244</v>
      </c>
      <c r="B33" s="1"/>
      <c r="C33" s="1"/>
      <c r="D33" s="7">
        <v>4</v>
      </c>
      <c r="E33" s="2">
        <v>46</v>
      </c>
      <c r="F33" s="2"/>
    </row>
    <row r="34" spans="1:6">
      <c r="A34" s="4" t="s">
        <v>245</v>
      </c>
      <c r="B34" s="1"/>
      <c r="C34" s="1"/>
      <c r="D34" s="7">
        <v>4</v>
      </c>
      <c r="E34" s="33">
        <v>66</v>
      </c>
      <c r="F34" s="2"/>
    </row>
    <row r="35" spans="1:6">
      <c r="A35" s="1" t="s">
        <v>123</v>
      </c>
      <c r="B35" s="1"/>
      <c r="C35" s="2"/>
      <c r="D35" s="7">
        <v>4</v>
      </c>
      <c r="E35" s="33">
        <v>91</v>
      </c>
      <c r="F35" s="2"/>
    </row>
    <row r="36" spans="1:6">
      <c r="A36" s="1" t="s">
        <v>320</v>
      </c>
      <c r="B36" s="1"/>
      <c r="C36" s="1"/>
      <c r="D36" s="7">
        <v>4</v>
      </c>
      <c r="E36" s="2">
        <v>22</v>
      </c>
      <c r="F36" s="2"/>
    </row>
    <row r="37" spans="1:6">
      <c r="A37" s="1" t="s">
        <v>246</v>
      </c>
      <c r="B37" s="1"/>
      <c r="C37" s="1"/>
      <c r="D37" s="7">
        <v>4</v>
      </c>
      <c r="E37" s="2">
        <v>15</v>
      </c>
      <c r="F37" s="2"/>
    </row>
    <row r="38" spans="1:6">
      <c r="A38" s="4" t="s">
        <v>247</v>
      </c>
      <c r="B38" s="1"/>
      <c r="C38" s="1"/>
      <c r="D38" s="7">
        <v>4</v>
      </c>
      <c r="E38" s="33">
        <v>86</v>
      </c>
      <c r="F38" s="2"/>
    </row>
    <row r="39" spans="1:6">
      <c r="A39" s="1" t="s">
        <v>248</v>
      </c>
      <c r="B39" s="1"/>
      <c r="C39" s="1"/>
      <c r="D39" s="7">
        <v>4</v>
      </c>
      <c r="E39" s="2">
        <v>41</v>
      </c>
      <c r="F39" s="2"/>
    </row>
    <row r="40" spans="1:6">
      <c r="A40" s="1" t="s">
        <v>249</v>
      </c>
      <c r="B40" s="1"/>
      <c r="C40" s="1"/>
      <c r="D40" s="7">
        <v>4</v>
      </c>
      <c r="E40" s="2">
        <v>36</v>
      </c>
      <c r="F40" s="2"/>
    </row>
    <row r="41" spans="1:6">
      <c r="A41" s="1" t="s">
        <v>250</v>
      </c>
      <c r="B41" s="1"/>
      <c r="C41" s="1"/>
      <c r="D41" s="7">
        <v>4</v>
      </c>
      <c r="E41" s="33">
        <v>82</v>
      </c>
      <c r="F41" s="2"/>
    </row>
    <row r="42" spans="1:6">
      <c r="A42" s="4" t="s">
        <v>251</v>
      </c>
      <c r="B42" s="1"/>
      <c r="C42" s="1"/>
      <c r="D42" s="7">
        <v>4</v>
      </c>
      <c r="E42" s="2"/>
      <c r="F42" s="2"/>
    </row>
    <row r="43" spans="1:6">
      <c r="A43" s="1"/>
      <c r="B43" s="1"/>
      <c r="C43" s="1"/>
      <c r="D43" s="7"/>
      <c r="E43" s="2"/>
      <c r="F43" s="2"/>
    </row>
    <row r="44" spans="1:6">
      <c r="A44" s="18" t="s">
        <v>278</v>
      </c>
      <c r="B44" s="18"/>
      <c r="C44" s="18"/>
      <c r="D44" s="19">
        <v>5</v>
      </c>
      <c r="E44" s="33">
        <v>54</v>
      </c>
      <c r="F44" s="2"/>
    </row>
    <row r="45" spans="1:6">
      <c r="A45" s="4" t="s">
        <v>252</v>
      </c>
      <c r="B45" s="1"/>
      <c r="C45" s="1"/>
      <c r="D45" s="7">
        <v>5</v>
      </c>
      <c r="E45" s="2">
        <v>48</v>
      </c>
      <c r="F45" s="2"/>
    </row>
    <row r="46" spans="1:6">
      <c r="A46" s="13" t="s">
        <v>125</v>
      </c>
      <c r="B46" s="1"/>
      <c r="C46" s="1"/>
      <c r="D46" s="7">
        <v>5</v>
      </c>
      <c r="E46" s="33">
        <v>92</v>
      </c>
      <c r="F46" s="2"/>
    </row>
    <row r="47" spans="1:6">
      <c r="A47" s="4" t="s">
        <v>253</v>
      </c>
      <c r="B47" s="1"/>
      <c r="C47" s="1"/>
      <c r="D47" s="7">
        <v>5</v>
      </c>
      <c r="E47" s="2">
        <v>26</v>
      </c>
      <c r="F47" s="2"/>
    </row>
    <row r="48" spans="1:6">
      <c r="A48" s="1" t="s">
        <v>254</v>
      </c>
      <c r="B48" s="1"/>
      <c r="C48" s="2"/>
      <c r="D48" s="7">
        <v>5</v>
      </c>
      <c r="E48" s="33">
        <v>75</v>
      </c>
      <c r="F48" s="2"/>
    </row>
    <row r="49" spans="1:6">
      <c r="A49" s="4" t="s">
        <v>255</v>
      </c>
      <c r="B49" s="1"/>
      <c r="C49" s="1"/>
      <c r="D49" s="7">
        <v>5</v>
      </c>
      <c r="E49" s="2">
        <v>49</v>
      </c>
      <c r="F49" s="2"/>
    </row>
    <row r="50" spans="1:6">
      <c r="A50" s="4" t="s">
        <v>127</v>
      </c>
      <c r="B50" s="1"/>
      <c r="C50" s="1"/>
      <c r="D50" s="7">
        <v>5</v>
      </c>
      <c r="E50" s="33">
        <v>68</v>
      </c>
      <c r="F50" s="2"/>
    </row>
    <row r="51" spans="1:6">
      <c r="A51" s="4" t="s">
        <v>321</v>
      </c>
      <c r="B51" s="1"/>
      <c r="C51" s="1"/>
      <c r="D51" s="7">
        <v>5</v>
      </c>
      <c r="E51" s="2">
        <v>25</v>
      </c>
      <c r="F51" s="2"/>
    </row>
    <row r="52" spans="1:6">
      <c r="A52" s="1" t="s">
        <v>124</v>
      </c>
      <c r="B52" s="1"/>
      <c r="C52" s="1"/>
      <c r="D52" s="7">
        <v>5</v>
      </c>
      <c r="E52" s="2"/>
      <c r="F52" s="2"/>
    </row>
    <row r="53" spans="1:6">
      <c r="A53" s="4" t="s">
        <v>256</v>
      </c>
      <c r="B53" s="1"/>
      <c r="C53" s="1"/>
      <c r="D53" s="7">
        <v>5</v>
      </c>
      <c r="E53" s="33">
        <v>73</v>
      </c>
      <c r="F53" s="2"/>
    </row>
    <row r="54" spans="1:6">
      <c r="A54" s="1"/>
      <c r="B54" s="1"/>
      <c r="C54" s="1"/>
      <c r="D54" s="7"/>
      <c r="E54" s="2"/>
      <c r="F54" s="2"/>
    </row>
    <row r="55" spans="1:6">
      <c r="A55" s="1" t="s">
        <v>260</v>
      </c>
      <c r="B55" s="1"/>
      <c r="C55" s="1"/>
      <c r="D55" s="7">
        <v>6</v>
      </c>
      <c r="E55" s="33">
        <v>64</v>
      </c>
      <c r="F55" s="2"/>
    </row>
    <row r="56" spans="1:6">
      <c r="A56" s="8" t="s">
        <v>257</v>
      </c>
      <c r="B56" s="1"/>
      <c r="C56" s="1"/>
      <c r="D56" s="7">
        <v>6</v>
      </c>
      <c r="E56" s="33">
        <v>89</v>
      </c>
      <c r="F56" s="2"/>
    </row>
    <row r="57" spans="1:6">
      <c r="A57" s="13" t="s">
        <v>125</v>
      </c>
      <c r="B57" s="1"/>
      <c r="C57" s="1"/>
      <c r="D57" s="7">
        <v>6</v>
      </c>
      <c r="E57" s="33">
        <v>87</v>
      </c>
      <c r="F57" s="2"/>
    </row>
    <row r="58" spans="1:6">
      <c r="A58" s="17" t="s">
        <v>280</v>
      </c>
      <c r="B58" s="18"/>
      <c r="C58" s="18"/>
      <c r="D58" s="19">
        <v>6</v>
      </c>
      <c r="E58" s="33">
        <v>66</v>
      </c>
      <c r="F58" s="2"/>
    </row>
    <row r="59" spans="1:6">
      <c r="A59" s="18" t="s">
        <v>279</v>
      </c>
      <c r="B59" s="18"/>
      <c r="C59" s="18"/>
      <c r="D59" s="19">
        <v>6</v>
      </c>
      <c r="E59" s="33">
        <v>58</v>
      </c>
      <c r="F59" s="2"/>
    </row>
    <row r="60" spans="1:6">
      <c r="A60" s="1" t="s">
        <v>324</v>
      </c>
      <c r="B60" s="1"/>
      <c r="C60" s="1"/>
      <c r="D60" s="2">
        <v>6</v>
      </c>
      <c r="E60" s="2"/>
      <c r="F60" s="2"/>
    </row>
    <row r="61" spans="1:6">
      <c r="A61" s="4" t="s">
        <v>258</v>
      </c>
      <c r="B61" s="1"/>
      <c r="C61" s="1"/>
      <c r="D61" s="7">
        <v>6</v>
      </c>
      <c r="E61" s="2"/>
      <c r="F61" s="2"/>
    </row>
    <row r="62" spans="1:6">
      <c r="A62" s="1" t="s">
        <v>126</v>
      </c>
      <c r="B62" s="1"/>
      <c r="C62" s="1"/>
      <c r="D62" s="7">
        <v>6</v>
      </c>
      <c r="E62" s="33">
        <v>83</v>
      </c>
      <c r="F62" s="2"/>
    </row>
    <row r="63" spans="1:6">
      <c r="A63" s="1" t="s">
        <v>322</v>
      </c>
      <c r="B63" s="1"/>
      <c r="C63" s="1"/>
      <c r="D63" s="2">
        <v>6</v>
      </c>
      <c r="E63" s="2">
        <v>7</v>
      </c>
      <c r="F63" s="2"/>
    </row>
    <row r="64" spans="1:6">
      <c r="A64" s="4" t="s">
        <v>259</v>
      </c>
      <c r="B64" s="1"/>
      <c r="C64" s="1"/>
      <c r="D64" s="7">
        <v>6</v>
      </c>
      <c r="E64" s="33">
        <v>64</v>
      </c>
      <c r="F64" s="2"/>
    </row>
    <row r="65" spans="1:6">
      <c r="A65" s="4" t="s">
        <v>313</v>
      </c>
      <c r="B65" s="1"/>
      <c r="C65" s="1"/>
      <c r="D65" s="1">
        <v>6</v>
      </c>
      <c r="E65" s="33">
        <v>59</v>
      </c>
      <c r="F65" s="2"/>
    </row>
  </sheetData>
  <sortState ref="A2:J11">
    <sortCondition ref="A2:A11"/>
  </sortState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N36"/>
  <sheetViews>
    <sheetView tabSelected="1" workbookViewId="0">
      <pane ySplit="1" topLeftCell="A2" activePane="bottomLeft" state="frozen"/>
      <selection pane="bottomLeft" activeCell="B14" sqref="B14"/>
    </sheetView>
  </sheetViews>
  <sheetFormatPr defaultColWidth="8.88671875" defaultRowHeight="14.4"/>
  <cols>
    <col min="1" max="1" width="12.88671875" style="6" customWidth="1"/>
    <col min="2" max="3" width="13.33203125" style="6" customWidth="1"/>
    <col min="4" max="8" width="5" style="6" customWidth="1"/>
    <col min="9" max="9" width="6.88671875" style="6" hidden="1" customWidth="1"/>
    <col min="10" max="11" width="5" style="6" customWidth="1"/>
    <col min="12" max="12" width="7" style="6" customWidth="1"/>
    <col min="13" max="15" width="5" style="6" customWidth="1"/>
    <col min="16" max="16" width="5.44140625" style="6" customWidth="1"/>
    <col min="17" max="21" width="5" style="6" customWidth="1"/>
    <col min="22" max="23" width="8.88671875" style="6"/>
    <col min="24" max="24" width="27.44140625" style="6" customWidth="1"/>
    <col min="25" max="16384" width="8.88671875" style="6"/>
  </cols>
  <sheetData>
    <row r="1" spans="1:1808" ht="40.200000000000003">
      <c r="A1" s="5" t="s">
        <v>1</v>
      </c>
      <c r="B1" s="5" t="s">
        <v>2</v>
      </c>
      <c r="C1" s="5" t="s">
        <v>3</v>
      </c>
      <c r="D1" s="21" t="s">
        <v>286</v>
      </c>
      <c r="E1" s="22" t="s">
        <v>287</v>
      </c>
      <c r="F1" s="25" t="s">
        <v>307</v>
      </c>
      <c r="G1" s="24" t="s">
        <v>291</v>
      </c>
      <c r="H1" s="24" t="s">
        <v>292</v>
      </c>
      <c r="I1" s="24" t="s">
        <v>293</v>
      </c>
      <c r="J1" s="34" t="s">
        <v>294</v>
      </c>
      <c r="K1" s="25" t="s">
        <v>295</v>
      </c>
      <c r="L1" s="26" t="s">
        <v>296</v>
      </c>
      <c r="M1" s="27" t="s">
        <v>297</v>
      </c>
      <c r="N1" s="27"/>
      <c r="O1" s="27" t="s">
        <v>298</v>
      </c>
      <c r="P1" s="27" t="s">
        <v>299</v>
      </c>
      <c r="Q1" s="28" t="s">
        <v>300</v>
      </c>
      <c r="R1" s="28" t="s">
        <v>301</v>
      </c>
      <c r="S1" s="28" t="s">
        <v>302</v>
      </c>
      <c r="T1" s="28" t="s">
        <v>303</v>
      </c>
      <c r="U1" s="28" t="s">
        <v>304</v>
      </c>
      <c r="V1" s="26" t="s">
        <v>305</v>
      </c>
      <c r="W1" s="28" t="s">
        <v>306</v>
      </c>
    </row>
    <row r="2" spans="1:1808">
      <c r="A2" s="10" t="s">
        <v>142</v>
      </c>
      <c r="B2" s="10" t="s">
        <v>44</v>
      </c>
      <c r="C2" s="10" t="s">
        <v>40</v>
      </c>
      <c r="D2" s="29">
        <v>74</v>
      </c>
      <c r="E2" s="29">
        <v>81</v>
      </c>
      <c r="F2" s="29">
        <v>63</v>
      </c>
      <c r="G2" s="31">
        <v>79</v>
      </c>
      <c r="H2" s="31"/>
      <c r="I2" s="31"/>
      <c r="J2" s="32">
        <f>MAX(G2:I2)</f>
        <v>79</v>
      </c>
      <c r="K2" s="29"/>
      <c r="L2" s="29">
        <f t="shared" ref="L2:L33" si="0">SUM(D2:F2,J2:K2)</f>
        <v>297</v>
      </c>
      <c r="M2" s="2">
        <f t="shared" ref="M2:M33" si="1">COUNT(D2:F2,J2:K2)</f>
        <v>4</v>
      </c>
      <c r="N2" s="2"/>
      <c r="O2" s="2"/>
      <c r="P2" s="2"/>
      <c r="Q2" s="2">
        <f t="shared" ref="Q2:Q33" si="2">IF(D2&gt;=50,1,0)</f>
        <v>1</v>
      </c>
      <c r="R2" s="2">
        <f t="shared" ref="R2:R33" si="3">IF(E2&gt;=45,1,0)</f>
        <v>1</v>
      </c>
      <c r="S2" s="2">
        <f t="shared" ref="S2:S33" si="4">IF(F2&gt;=50,1,0)</f>
        <v>1</v>
      </c>
      <c r="T2" s="2">
        <f t="shared" ref="T2:T33" si="5">IF(J2&gt;=50,1,0)</f>
        <v>1</v>
      </c>
      <c r="U2" s="2">
        <f t="shared" ref="U2:U33" si="6">IF(K2&gt;=50,1,0)</f>
        <v>0</v>
      </c>
      <c r="V2" s="2">
        <f t="shared" ref="V2:V33" si="7">SUM(Q2:U2)</f>
        <v>4</v>
      </c>
      <c r="W2" s="29">
        <f>L2-MIN(D2:F2,J2:K2)</f>
        <v>234</v>
      </c>
      <c r="X2" s="39" t="s">
        <v>330</v>
      </c>
    </row>
    <row r="3" spans="1:1808">
      <c r="A3" s="10" t="s">
        <v>161</v>
      </c>
      <c r="B3" s="10" t="s">
        <v>56</v>
      </c>
      <c r="C3" s="10" t="s">
        <v>23</v>
      </c>
      <c r="D3" s="29">
        <v>65</v>
      </c>
      <c r="E3" s="29">
        <v>81</v>
      </c>
      <c r="F3" s="29">
        <v>32</v>
      </c>
      <c r="G3" s="31">
        <v>76</v>
      </c>
      <c r="H3" s="31"/>
      <c r="I3" s="31"/>
      <c r="J3" s="32">
        <f>MAX(G3:I3)</f>
        <v>76</v>
      </c>
      <c r="K3" s="29">
        <v>65</v>
      </c>
      <c r="L3" s="29">
        <f t="shared" si="0"/>
        <v>319</v>
      </c>
      <c r="M3" s="2">
        <f t="shared" si="1"/>
        <v>5</v>
      </c>
      <c r="N3" s="2"/>
      <c r="O3" s="2"/>
      <c r="P3" s="2"/>
      <c r="Q3" s="2">
        <f t="shared" si="2"/>
        <v>1</v>
      </c>
      <c r="R3" s="2">
        <f t="shared" si="3"/>
        <v>1</v>
      </c>
      <c r="S3" s="2">
        <f t="shared" si="4"/>
        <v>0</v>
      </c>
      <c r="T3" s="2">
        <f t="shared" si="5"/>
        <v>1</v>
      </c>
      <c r="U3" s="2">
        <f t="shared" si="6"/>
        <v>1</v>
      </c>
      <c r="V3" s="2">
        <f t="shared" si="7"/>
        <v>4</v>
      </c>
      <c r="W3" s="29">
        <f>J3+K3+E3</f>
        <v>222</v>
      </c>
      <c r="X3" s="39" t="s">
        <v>330</v>
      </c>
    </row>
    <row r="4" spans="1:1808">
      <c r="A4" s="10" t="s">
        <v>151</v>
      </c>
      <c r="B4" s="10" t="s">
        <v>152</v>
      </c>
      <c r="C4" s="10" t="s">
        <v>63</v>
      </c>
      <c r="D4" s="29">
        <v>83</v>
      </c>
      <c r="E4" s="29">
        <v>53</v>
      </c>
      <c r="F4" s="29">
        <v>59</v>
      </c>
      <c r="G4" s="31">
        <v>73</v>
      </c>
      <c r="H4" s="31"/>
      <c r="I4" s="31"/>
      <c r="J4" s="32">
        <f>MAX(G4:I4)</f>
        <v>73</v>
      </c>
      <c r="K4" s="29"/>
      <c r="L4" s="29">
        <f t="shared" si="0"/>
        <v>268</v>
      </c>
      <c r="M4" s="2">
        <f t="shared" si="1"/>
        <v>4</v>
      </c>
      <c r="N4" s="2"/>
      <c r="O4" s="2"/>
      <c r="P4" s="2"/>
      <c r="Q4" s="2">
        <f t="shared" si="2"/>
        <v>1</v>
      </c>
      <c r="R4" s="2">
        <f t="shared" si="3"/>
        <v>1</v>
      </c>
      <c r="S4" s="2">
        <f t="shared" si="4"/>
        <v>1</v>
      </c>
      <c r="T4" s="2">
        <f t="shared" si="5"/>
        <v>1</v>
      </c>
      <c r="U4" s="2">
        <f t="shared" si="6"/>
        <v>0</v>
      </c>
      <c r="V4" s="2">
        <f t="shared" si="7"/>
        <v>4</v>
      </c>
      <c r="W4" s="29">
        <f>L4-MIN(D4:F4,J4:K4)</f>
        <v>215</v>
      </c>
      <c r="X4" s="39" t="s">
        <v>330</v>
      </c>
    </row>
    <row r="5" spans="1:1808" s="9" customFormat="1">
      <c r="A5" s="18" t="s">
        <v>281</v>
      </c>
      <c r="B5" s="18"/>
      <c r="C5" s="18"/>
      <c r="D5" s="29">
        <v>85</v>
      </c>
      <c r="E5" s="29">
        <v>86</v>
      </c>
      <c r="F5" s="29"/>
      <c r="G5" s="31"/>
      <c r="H5" s="31"/>
      <c r="I5" s="31"/>
      <c r="J5" s="32"/>
      <c r="K5" s="29">
        <v>88</v>
      </c>
      <c r="L5" s="29">
        <f t="shared" si="0"/>
        <v>259</v>
      </c>
      <c r="M5" s="2">
        <f t="shared" si="1"/>
        <v>3</v>
      </c>
      <c r="N5" s="2"/>
      <c r="O5" s="2"/>
      <c r="P5" s="2"/>
      <c r="Q5" s="2">
        <f t="shared" si="2"/>
        <v>1</v>
      </c>
      <c r="R5" s="2">
        <f t="shared" si="3"/>
        <v>1</v>
      </c>
      <c r="S5" s="2">
        <f t="shared" si="4"/>
        <v>0</v>
      </c>
      <c r="T5" s="2">
        <f t="shared" si="5"/>
        <v>0</v>
      </c>
      <c r="U5" s="2">
        <f t="shared" si="6"/>
        <v>1</v>
      </c>
      <c r="V5" s="2">
        <f t="shared" si="7"/>
        <v>3</v>
      </c>
      <c r="W5" s="29">
        <f t="shared" ref="W5:W20" si="8">L5</f>
        <v>259</v>
      </c>
      <c r="X5" s="39" t="s">
        <v>330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</row>
    <row r="6" spans="1:1808">
      <c r="A6" s="10" t="s">
        <v>148</v>
      </c>
      <c r="B6" s="10" t="s">
        <v>116</v>
      </c>
      <c r="C6" s="10" t="s">
        <v>118</v>
      </c>
      <c r="D6" s="29">
        <v>90</v>
      </c>
      <c r="E6" s="29"/>
      <c r="F6" s="29">
        <v>86</v>
      </c>
      <c r="G6" s="31">
        <v>81</v>
      </c>
      <c r="H6" s="31"/>
      <c r="I6" s="31"/>
      <c r="J6" s="32">
        <f>MAX(G6:I6)</f>
        <v>81</v>
      </c>
      <c r="K6" s="29"/>
      <c r="L6" s="29">
        <f t="shared" si="0"/>
        <v>257</v>
      </c>
      <c r="M6" s="2">
        <f t="shared" si="1"/>
        <v>3</v>
      </c>
      <c r="N6" s="2"/>
      <c r="O6" s="2"/>
      <c r="P6" s="2"/>
      <c r="Q6" s="2">
        <f t="shared" si="2"/>
        <v>1</v>
      </c>
      <c r="R6" s="2">
        <f t="shared" si="3"/>
        <v>0</v>
      </c>
      <c r="S6" s="2">
        <f t="shared" si="4"/>
        <v>1</v>
      </c>
      <c r="T6" s="2">
        <f t="shared" si="5"/>
        <v>1</v>
      </c>
      <c r="U6" s="2">
        <f t="shared" si="6"/>
        <v>0</v>
      </c>
      <c r="V6" s="2">
        <f t="shared" si="7"/>
        <v>3</v>
      </c>
      <c r="W6" s="29">
        <f t="shared" si="8"/>
        <v>257</v>
      </c>
      <c r="X6" s="39" t="s">
        <v>330</v>
      </c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</row>
    <row r="7" spans="1:1808">
      <c r="A7" s="10" t="s">
        <v>132</v>
      </c>
      <c r="B7" s="10" t="s">
        <v>116</v>
      </c>
      <c r="C7" s="10" t="s">
        <v>64</v>
      </c>
      <c r="D7" s="29">
        <v>87</v>
      </c>
      <c r="E7" s="29">
        <v>66</v>
      </c>
      <c r="F7" s="29"/>
      <c r="G7" s="31"/>
      <c r="H7" s="31"/>
      <c r="I7" s="31"/>
      <c r="J7" s="32"/>
      <c r="K7" s="29">
        <v>86</v>
      </c>
      <c r="L7" s="29">
        <f t="shared" si="0"/>
        <v>239</v>
      </c>
      <c r="M7" s="2">
        <f t="shared" si="1"/>
        <v>3</v>
      </c>
      <c r="N7" s="2"/>
      <c r="O7" s="2"/>
      <c r="P7" s="2"/>
      <c r="Q7" s="2">
        <f t="shared" si="2"/>
        <v>1</v>
      </c>
      <c r="R7" s="2">
        <f t="shared" si="3"/>
        <v>1</v>
      </c>
      <c r="S7" s="2">
        <f t="shared" si="4"/>
        <v>0</v>
      </c>
      <c r="T7" s="2">
        <f t="shared" si="5"/>
        <v>0</v>
      </c>
      <c r="U7" s="2">
        <f t="shared" si="6"/>
        <v>1</v>
      </c>
      <c r="V7" s="2">
        <f t="shared" si="7"/>
        <v>3</v>
      </c>
      <c r="W7" s="29">
        <f t="shared" si="8"/>
        <v>239</v>
      </c>
      <c r="X7" s="39" t="s">
        <v>330</v>
      </c>
    </row>
    <row r="8" spans="1:1808">
      <c r="A8" s="10" t="s">
        <v>138</v>
      </c>
      <c r="B8" s="10" t="s">
        <v>12</v>
      </c>
      <c r="C8" s="10" t="s">
        <v>4</v>
      </c>
      <c r="D8" s="29">
        <v>78</v>
      </c>
      <c r="E8" s="29"/>
      <c r="F8" s="29">
        <v>73</v>
      </c>
      <c r="G8" s="31">
        <v>85</v>
      </c>
      <c r="H8" s="31"/>
      <c r="I8" s="31"/>
      <c r="J8" s="32">
        <f>MAX(G8:I8)</f>
        <v>85</v>
      </c>
      <c r="K8" s="29"/>
      <c r="L8" s="29">
        <f t="shared" si="0"/>
        <v>236</v>
      </c>
      <c r="M8" s="2">
        <f t="shared" si="1"/>
        <v>3</v>
      </c>
      <c r="N8" s="2"/>
      <c r="O8" s="2"/>
      <c r="P8" s="2"/>
      <c r="Q8" s="2">
        <f t="shared" si="2"/>
        <v>1</v>
      </c>
      <c r="R8" s="2">
        <f t="shared" si="3"/>
        <v>0</v>
      </c>
      <c r="S8" s="2">
        <f t="shared" si="4"/>
        <v>1</v>
      </c>
      <c r="T8" s="2">
        <f t="shared" si="5"/>
        <v>1</v>
      </c>
      <c r="U8" s="2">
        <f t="shared" si="6"/>
        <v>0</v>
      </c>
      <c r="V8" s="2">
        <f t="shared" si="7"/>
        <v>3</v>
      </c>
      <c r="W8" s="29">
        <f t="shared" si="8"/>
        <v>236</v>
      </c>
      <c r="X8" s="39" t="s">
        <v>330</v>
      </c>
    </row>
    <row r="9" spans="1:1808">
      <c r="A9" s="10" t="s">
        <v>149</v>
      </c>
      <c r="B9" s="10" t="s">
        <v>150</v>
      </c>
      <c r="C9" s="10" t="s">
        <v>68</v>
      </c>
      <c r="D9" s="29">
        <v>83</v>
      </c>
      <c r="E9" s="29">
        <v>60</v>
      </c>
      <c r="F9" s="29"/>
      <c r="G9" s="31"/>
      <c r="H9" s="31"/>
      <c r="I9" s="31"/>
      <c r="J9" s="32"/>
      <c r="K9" s="29">
        <v>80</v>
      </c>
      <c r="L9" s="29">
        <f t="shared" si="0"/>
        <v>223</v>
      </c>
      <c r="M9" s="2">
        <f t="shared" si="1"/>
        <v>3</v>
      </c>
      <c r="N9" s="2"/>
      <c r="O9" s="2"/>
      <c r="P9" s="2"/>
      <c r="Q9" s="2">
        <f t="shared" si="2"/>
        <v>1</v>
      </c>
      <c r="R9" s="2">
        <f t="shared" si="3"/>
        <v>1</v>
      </c>
      <c r="S9" s="2">
        <f t="shared" si="4"/>
        <v>0</v>
      </c>
      <c r="T9" s="2">
        <f t="shared" si="5"/>
        <v>0</v>
      </c>
      <c r="U9" s="2">
        <f t="shared" si="6"/>
        <v>1</v>
      </c>
      <c r="V9" s="2">
        <f t="shared" si="7"/>
        <v>3</v>
      </c>
      <c r="W9" s="29">
        <f t="shared" si="8"/>
        <v>223</v>
      </c>
      <c r="X9" s="39" t="s">
        <v>330</v>
      </c>
    </row>
    <row r="10" spans="1:1808">
      <c r="A10" s="10" t="s">
        <v>147</v>
      </c>
      <c r="B10" s="10" t="s">
        <v>61</v>
      </c>
      <c r="C10" s="10" t="s">
        <v>19</v>
      </c>
      <c r="D10" s="29">
        <v>84</v>
      </c>
      <c r="E10" s="29">
        <v>46</v>
      </c>
      <c r="F10" s="29"/>
      <c r="G10" s="31">
        <v>80</v>
      </c>
      <c r="H10" s="31"/>
      <c r="I10" s="31"/>
      <c r="J10" s="32">
        <f>MAX(G10:I10)</f>
        <v>80</v>
      </c>
      <c r="K10" s="29"/>
      <c r="L10" s="29">
        <f t="shared" si="0"/>
        <v>210</v>
      </c>
      <c r="M10" s="2">
        <f t="shared" si="1"/>
        <v>3</v>
      </c>
      <c r="N10" s="2"/>
      <c r="O10" s="2"/>
      <c r="P10" s="2"/>
      <c r="Q10" s="2">
        <f t="shared" si="2"/>
        <v>1</v>
      </c>
      <c r="R10" s="2">
        <f t="shared" si="3"/>
        <v>1</v>
      </c>
      <c r="S10" s="2">
        <f t="shared" si="4"/>
        <v>0</v>
      </c>
      <c r="T10" s="2">
        <f t="shared" si="5"/>
        <v>1</v>
      </c>
      <c r="U10" s="2">
        <f t="shared" si="6"/>
        <v>0</v>
      </c>
      <c r="V10" s="2">
        <f t="shared" si="7"/>
        <v>3</v>
      </c>
      <c r="W10" s="29">
        <f t="shared" si="8"/>
        <v>210</v>
      </c>
      <c r="X10" s="39" t="s">
        <v>330</v>
      </c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</row>
    <row r="11" spans="1:1808">
      <c r="A11" s="10" t="s">
        <v>140</v>
      </c>
      <c r="B11" s="10" t="s">
        <v>54</v>
      </c>
      <c r="C11" s="10" t="s">
        <v>6</v>
      </c>
      <c r="D11" s="29">
        <v>85</v>
      </c>
      <c r="E11" s="29">
        <v>55.707762557077622</v>
      </c>
      <c r="F11" s="29">
        <v>61</v>
      </c>
      <c r="G11" s="31"/>
      <c r="H11" s="31"/>
      <c r="I11" s="31"/>
      <c r="J11" s="32"/>
      <c r="K11" s="29"/>
      <c r="L11" s="29">
        <f t="shared" si="0"/>
        <v>201.70776255707761</v>
      </c>
      <c r="M11" s="2">
        <f t="shared" si="1"/>
        <v>3</v>
      </c>
      <c r="N11" s="2"/>
      <c r="O11" s="2"/>
      <c r="P11" s="2"/>
      <c r="Q11" s="2">
        <f t="shared" si="2"/>
        <v>1</v>
      </c>
      <c r="R11" s="2">
        <f t="shared" si="3"/>
        <v>1</v>
      </c>
      <c r="S11" s="2">
        <f t="shared" si="4"/>
        <v>1</v>
      </c>
      <c r="T11" s="2">
        <f t="shared" si="5"/>
        <v>0</v>
      </c>
      <c r="U11" s="2">
        <f t="shared" si="6"/>
        <v>0</v>
      </c>
      <c r="V11" s="2">
        <f t="shared" si="7"/>
        <v>3</v>
      </c>
      <c r="W11" s="29">
        <f t="shared" si="8"/>
        <v>201.70776255707761</v>
      </c>
      <c r="X11" s="39" t="s">
        <v>330</v>
      </c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</row>
    <row r="12" spans="1:1808">
      <c r="A12" s="10" t="s">
        <v>139</v>
      </c>
      <c r="B12" s="10" t="s">
        <v>61</v>
      </c>
      <c r="C12" s="10" t="s">
        <v>19</v>
      </c>
      <c r="D12" s="29">
        <v>79</v>
      </c>
      <c r="E12" s="29">
        <v>61</v>
      </c>
      <c r="F12" s="29"/>
      <c r="G12" s="31">
        <v>59</v>
      </c>
      <c r="H12" s="31"/>
      <c r="I12" s="31"/>
      <c r="J12" s="32">
        <f>MAX(G12:I12)</f>
        <v>59</v>
      </c>
      <c r="K12" s="29"/>
      <c r="L12" s="29">
        <f t="shared" si="0"/>
        <v>199</v>
      </c>
      <c r="M12" s="2">
        <f t="shared" si="1"/>
        <v>3</v>
      </c>
      <c r="N12" s="2"/>
      <c r="O12" s="2"/>
      <c r="P12" s="2"/>
      <c r="Q12" s="2">
        <f t="shared" si="2"/>
        <v>1</v>
      </c>
      <c r="R12" s="2">
        <f t="shared" si="3"/>
        <v>1</v>
      </c>
      <c r="S12" s="2">
        <f t="shared" si="4"/>
        <v>0</v>
      </c>
      <c r="T12" s="2">
        <f t="shared" si="5"/>
        <v>1</v>
      </c>
      <c r="U12" s="2">
        <f t="shared" si="6"/>
        <v>0</v>
      </c>
      <c r="V12" s="2">
        <f t="shared" si="7"/>
        <v>3</v>
      </c>
      <c r="W12" s="29">
        <f t="shared" si="8"/>
        <v>199</v>
      </c>
      <c r="X12" s="39" t="s">
        <v>330</v>
      </c>
    </row>
    <row r="13" spans="1:1808">
      <c r="A13" s="10" t="s">
        <v>153</v>
      </c>
      <c r="B13" s="10" t="s">
        <v>33</v>
      </c>
      <c r="C13" s="10" t="s">
        <v>117</v>
      </c>
      <c r="D13" s="29">
        <v>59</v>
      </c>
      <c r="E13" s="29">
        <v>61</v>
      </c>
      <c r="F13" s="29"/>
      <c r="G13" s="31">
        <v>75</v>
      </c>
      <c r="H13" s="31"/>
      <c r="I13" s="31"/>
      <c r="J13" s="32">
        <f>MAX(G13:I13)</f>
        <v>75</v>
      </c>
      <c r="K13" s="29"/>
      <c r="L13" s="29">
        <f t="shared" si="0"/>
        <v>195</v>
      </c>
      <c r="M13" s="2">
        <f t="shared" si="1"/>
        <v>3</v>
      </c>
      <c r="N13" s="2"/>
      <c r="O13" s="2"/>
      <c r="P13" s="2"/>
      <c r="Q13" s="2">
        <f t="shared" si="2"/>
        <v>1</v>
      </c>
      <c r="R13" s="2">
        <f t="shared" si="3"/>
        <v>1</v>
      </c>
      <c r="S13" s="2">
        <f t="shared" si="4"/>
        <v>0</v>
      </c>
      <c r="T13" s="2">
        <f t="shared" si="5"/>
        <v>1</v>
      </c>
      <c r="U13" s="2">
        <f t="shared" si="6"/>
        <v>0</v>
      </c>
      <c r="V13" s="2">
        <f t="shared" si="7"/>
        <v>3</v>
      </c>
      <c r="W13" s="29">
        <f t="shared" si="8"/>
        <v>195</v>
      </c>
      <c r="X13" s="39" t="s">
        <v>330</v>
      </c>
    </row>
    <row r="14" spans="1:1808" s="9" customFormat="1">
      <c r="A14" s="10" t="s">
        <v>111</v>
      </c>
      <c r="B14" s="10" t="s">
        <v>154</v>
      </c>
      <c r="C14" s="10" t="s">
        <v>14</v>
      </c>
      <c r="D14" s="29">
        <v>73</v>
      </c>
      <c r="E14" s="29">
        <v>46</v>
      </c>
      <c r="F14" s="29"/>
      <c r="G14" s="31">
        <v>59</v>
      </c>
      <c r="H14" s="31"/>
      <c r="I14" s="31"/>
      <c r="J14" s="32">
        <f>MAX(G14:I14)</f>
        <v>59</v>
      </c>
      <c r="K14" s="29"/>
      <c r="L14" s="29">
        <f t="shared" si="0"/>
        <v>178</v>
      </c>
      <c r="M14" s="2">
        <f t="shared" si="1"/>
        <v>3</v>
      </c>
      <c r="N14" s="2"/>
      <c r="O14" s="2"/>
      <c r="P14" s="33">
        <v>38</v>
      </c>
      <c r="Q14" s="2">
        <f t="shared" si="2"/>
        <v>1</v>
      </c>
      <c r="R14" s="2">
        <f t="shared" si="3"/>
        <v>1</v>
      </c>
      <c r="S14" s="2">
        <f t="shared" si="4"/>
        <v>0</v>
      </c>
      <c r="T14" s="2">
        <f t="shared" si="5"/>
        <v>1</v>
      </c>
      <c r="U14" s="2">
        <f t="shared" si="6"/>
        <v>0</v>
      </c>
      <c r="V14" s="2">
        <f t="shared" si="7"/>
        <v>3</v>
      </c>
      <c r="W14" s="29">
        <f t="shared" si="8"/>
        <v>178</v>
      </c>
      <c r="X14" s="39" t="s">
        <v>330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</row>
    <row r="15" spans="1:1808">
      <c r="A15" s="10" t="s">
        <v>162</v>
      </c>
      <c r="B15" s="10" t="s">
        <v>74</v>
      </c>
      <c r="C15" s="10" t="s">
        <v>6</v>
      </c>
      <c r="D15" s="29">
        <v>74</v>
      </c>
      <c r="E15" s="29">
        <v>34</v>
      </c>
      <c r="F15" s="29"/>
      <c r="G15" s="31">
        <v>80</v>
      </c>
      <c r="H15" s="31"/>
      <c r="I15" s="31"/>
      <c r="J15" s="32">
        <f>MAX(G15:I15)</f>
        <v>80</v>
      </c>
      <c r="K15" s="29"/>
      <c r="L15" s="29">
        <f t="shared" si="0"/>
        <v>188</v>
      </c>
      <c r="M15" s="2">
        <f t="shared" si="1"/>
        <v>3</v>
      </c>
      <c r="N15" s="2"/>
      <c r="O15" s="2"/>
      <c r="P15" s="2"/>
      <c r="Q15" s="2">
        <f t="shared" si="2"/>
        <v>1</v>
      </c>
      <c r="R15" s="2">
        <f t="shared" si="3"/>
        <v>0</v>
      </c>
      <c r="S15" s="2">
        <f t="shared" si="4"/>
        <v>0</v>
      </c>
      <c r="T15" s="2">
        <f t="shared" si="5"/>
        <v>1</v>
      </c>
      <c r="U15" s="2">
        <f t="shared" si="6"/>
        <v>0</v>
      </c>
      <c r="V15" s="2">
        <f t="shared" si="7"/>
        <v>2</v>
      </c>
      <c r="W15" s="29">
        <f t="shared" si="8"/>
        <v>188</v>
      </c>
      <c r="X15" s="40" t="s">
        <v>327</v>
      </c>
    </row>
    <row r="16" spans="1:1808">
      <c r="A16" s="10" t="s">
        <v>141</v>
      </c>
      <c r="B16" s="10" t="s">
        <v>61</v>
      </c>
      <c r="C16" s="10" t="s">
        <v>14</v>
      </c>
      <c r="D16" s="29">
        <v>80</v>
      </c>
      <c r="E16" s="29">
        <v>28.082191780821919</v>
      </c>
      <c r="F16" s="29"/>
      <c r="G16" s="31">
        <v>72</v>
      </c>
      <c r="H16" s="31"/>
      <c r="I16" s="31"/>
      <c r="J16" s="32">
        <f>MAX(G16:I16)</f>
        <v>72</v>
      </c>
      <c r="K16" s="29"/>
      <c r="L16" s="29">
        <f t="shared" si="0"/>
        <v>180.08219178082192</v>
      </c>
      <c r="M16" s="2">
        <f t="shared" si="1"/>
        <v>3</v>
      </c>
      <c r="N16" s="2"/>
      <c r="O16" s="2"/>
      <c r="P16" s="2"/>
      <c r="Q16" s="2">
        <f t="shared" si="2"/>
        <v>1</v>
      </c>
      <c r="R16" s="2">
        <f t="shared" si="3"/>
        <v>0</v>
      </c>
      <c r="S16" s="2">
        <f t="shared" si="4"/>
        <v>0</v>
      </c>
      <c r="T16" s="2">
        <f t="shared" si="5"/>
        <v>1</v>
      </c>
      <c r="U16" s="2">
        <f t="shared" si="6"/>
        <v>0</v>
      </c>
      <c r="V16" s="2">
        <f t="shared" si="7"/>
        <v>2</v>
      </c>
      <c r="W16" s="29">
        <f t="shared" si="8"/>
        <v>180.08219178082192</v>
      </c>
      <c r="X16" s="40" t="s">
        <v>327</v>
      </c>
    </row>
    <row r="17" spans="1:1808">
      <c r="A17" s="10" t="s">
        <v>143</v>
      </c>
      <c r="B17" s="10" t="s">
        <v>144</v>
      </c>
      <c r="C17" s="10" t="s">
        <v>32</v>
      </c>
      <c r="D17" s="29">
        <v>79</v>
      </c>
      <c r="E17" s="29">
        <v>68.949771689497723</v>
      </c>
      <c r="F17" s="29">
        <v>31</v>
      </c>
      <c r="G17" s="31"/>
      <c r="H17" s="31"/>
      <c r="I17" s="31"/>
      <c r="J17" s="32"/>
      <c r="K17" s="29"/>
      <c r="L17" s="29">
        <f t="shared" si="0"/>
        <v>178.94977168949771</v>
      </c>
      <c r="M17" s="2">
        <f t="shared" si="1"/>
        <v>3</v>
      </c>
      <c r="N17" s="2"/>
      <c r="O17" s="33">
        <v>86</v>
      </c>
      <c r="P17" s="2"/>
      <c r="Q17" s="2">
        <f t="shared" si="2"/>
        <v>1</v>
      </c>
      <c r="R17" s="2">
        <f t="shared" si="3"/>
        <v>1</v>
      </c>
      <c r="S17" s="2">
        <f t="shared" si="4"/>
        <v>0</v>
      </c>
      <c r="T17" s="2">
        <f t="shared" si="5"/>
        <v>0</v>
      </c>
      <c r="U17" s="2">
        <f t="shared" si="6"/>
        <v>0</v>
      </c>
      <c r="V17" s="2">
        <f t="shared" si="7"/>
        <v>2</v>
      </c>
      <c r="W17" s="29">
        <f t="shared" si="8"/>
        <v>178.94977168949771</v>
      </c>
      <c r="X17" s="40" t="s">
        <v>327</v>
      </c>
    </row>
    <row r="18" spans="1:1808">
      <c r="A18" s="10" t="s">
        <v>136</v>
      </c>
      <c r="B18" s="10" t="s">
        <v>137</v>
      </c>
      <c r="C18" s="10"/>
      <c r="D18" s="29">
        <v>62</v>
      </c>
      <c r="E18" s="29"/>
      <c r="F18" s="29">
        <v>58</v>
      </c>
      <c r="G18" s="31">
        <v>45</v>
      </c>
      <c r="H18" s="31"/>
      <c r="I18" s="31"/>
      <c r="J18" s="32">
        <f>MAX(G18:I18)</f>
        <v>45</v>
      </c>
      <c r="K18" s="29"/>
      <c r="L18" s="29">
        <f t="shared" si="0"/>
        <v>165</v>
      </c>
      <c r="M18" s="2">
        <f t="shared" si="1"/>
        <v>3</v>
      </c>
      <c r="N18" s="2"/>
      <c r="O18" s="2"/>
      <c r="P18" s="2"/>
      <c r="Q18" s="2">
        <f t="shared" si="2"/>
        <v>1</v>
      </c>
      <c r="R18" s="2">
        <f t="shared" si="3"/>
        <v>0</v>
      </c>
      <c r="S18" s="2">
        <f t="shared" si="4"/>
        <v>1</v>
      </c>
      <c r="T18" s="2">
        <f t="shared" si="5"/>
        <v>0</v>
      </c>
      <c r="U18" s="2">
        <f t="shared" si="6"/>
        <v>0</v>
      </c>
      <c r="V18" s="2">
        <f t="shared" si="7"/>
        <v>2</v>
      </c>
      <c r="W18" s="29">
        <f t="shared" si="8"/>
        <v>165</v>
      </c>
      <c r="X18" s="40" t="s">
        <v>327</v>
      </c>
    </row>
    <row r="19" spans="1:1808">
      <c r="A19" s="10" t="s">
        <v>145</v>
      </c>
      <c r="B19" s="10" t="s">
        <v>146</v>
      </c>
      <c r="C19" s="10" t="s">
        <v>34</v>
      </c>
      <c r="D19" s="29">
        <v>93</v>
      </c>
      <c r="E19" s="29">
        <v>66</v>
      </c>
      <c r="F19" s="29"/>
      <c r="G19" s="31"/>
      <c r="H19" s="31"/>
      <c r="I19" s="31"/>
      <c r="J19" s="32"/>
      <c r="K19" s="29"/>
      <c r="L19" s="29">
        <f t="shared" si="0"/>
        <v>159</v>
      </c>
      <c r="M19" s="2">
        <f t="shared" si="1"/>
        <v>2</v>
      </c>
      <c r="N19" s="2"/>
      <c r="O19" s="2"/>
      <c r="P19" s="2"/>
      <c r="Q19" s="2">
        <f t="shared" si="2"/>
        <v>1</v>
      </c>
      <c r="R19" s="2">
        <f t="shared" si="3"/>
        <v>1</v>
      </c>
      <c r="S19" s="2">
        <f t="shared" si="4"/>
        <v>0</v>
      </c>
      <c r="T19" s="2">
        <f t="shared" si="5"/>
        <v>0</v>
      </c>
      <c r="U19" s="2">
        <f t="shared" si="6"/>
        <v>0</v>
      </c>
      <c r="V19" s="2">
        <f t="shared" si="7"/>
        <v>2</v>
      </c>
      <c r="W19" s="29">
        <f t="shared" si="8"/>
        <v>159</v>
      </c>
      <c r="X19" s="40" t="s">
        <v>327</v>
      </c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</row>
    <row r="20" spans="1:1808">
      <c r="A20" s="4" t="s">
        <v>265</v>
      </c>
      <c r="B20" s="1"/>
      <c r="C20" s="1"/>
      <c r="D20" s="29">
        <v>81</v>
      </c>
      <c r="E20" s="29">
        <v>12</v>
      </c>
      <c r="F20" s="29">
        <v>51</v>
      </c>
      <c r="G20" s="31"/>
      <c r="H20" s="31"/>
      <c r="I20" s="31"/>
      <c r="J20" s="32"/>
      <c r="K20" s="29"/>
      <c r="L20" s="29">
        <f t="shared" si="0"/>
        <v>144</v>
      </c>
      <c r="M20" s="2">
        <f t="shared" si="1"/>
        <v>3</v>
      </c>
      <c r="N20" s="2"/>
      <c r="O20" s="2"/>
      <c r="P20" s="2"/>
      <c r="Q20" s="2">
        <f t="shared" si="2"/>
        <v>1</v>
      </c>
      <c r="R20" s="2">
        <f t="shared" si="3"/>
        <v>0</v>
      </c>
      <c r="S20" s="2">
        <f t="shared" si="4"/>
        <v>1</v>
      </c>
      <c r="T20" s="2">
        <f t="shared" si="5"/>
        <v>0</v>
      </c>
      <c r="U20" s="2">
        <f t="shared" si="6"/>
        <v>0</v>
      </c>
      <c r="V20" s="2">
        <f t="shared" si="7"/>
        <v>2</v>
      </c>
      <c r="W20" s="29">
        <f t="shared" si="8"/>
        <v>144</v>
      </c>
      <c r="X20" s="40" t="s">
        <v>327</v>
      </c>
    </row>
    <row r="21" spans="1:1808">
      <c r="A21" s="10" t="s">
        <v>134</v>
      </c>
      <c r="B21" s="10" t="s">
        <v>135</v>
      </c>
      <c r="C21" s="10" t="s">
        <v>16</v>
      </c>
      <c r="D21" s="29">
        <v>53</v>
      </c>
      <c r="E21" s="29">
        <v>46</v>
      </c>
      <c r="F21" s="29">
        <v>41</v>
      </c>
      <c r="G21" s="31">
        <v>3</v>
      </c>
      <c r="H21" s="31"/>
      <c r="I21" s="31"/>
      <c r="J21" s="32">
        <f>MAX(G21:I21)</f>
        <v>3</v>
      </c>
      <c r="K21" s="29">
        <v>13</v>
      </c>
      <c r="L21" s="29">
        <f t="shared" si="0"/>
        <v>156</v>
      </c>
      <c r="M21" s="2">
        <f t="shared" si="1"/>
        <v>5</v>
      </c>
      <c r="N21" s="2"/>
      <c r="O21" s="2"/>
      <c r="P21" s="2"/>
      <c r="Q21" s="2">
        <f t="shared" si="2"/>
        <v>1</v>
      </c>
      <c r="R21" s="2">
        <f t="shared" si="3"/>
        <v>1</v>
      </c>
      <c r="S21" s="2">
        <f t="shared" si="4"/>
        <v>0</v>
      </c>
      <c r="T21" s="2">
        <f t="shared" si="5"/>
        <v>0</v>
      </c>
      <c r="U21" s="2">
        <f t="shared" si="6"/>
        <v>0</v>
      </c>
      <c r="V21" s="2">
        <f t="shared" si="7"/>
        <v>2</v>
      </c>
      <c r="W21" s="29">
        <f>D21+E21+F21</f>
        <v>140</v>
      </c>
      <c r="X21" s="40" t="s">
        <v>327</v>
      </c>
    </row>
    <row r="22" spans="1:1808">
      <c r="A22" s="4" t="s">
        <v>261</v>
      </c>
      <c r="B22" s="1"/>
      <c r="C22" s="1"/>
      <c r="D22" s="29">
        <v>59</v>
      </c>
      <c r="E22" s="29">
        <v>39</v>
      </c>
      <c r="F22" s="29"/>
      <c r="G22" s="31"/>
      <c r="H22" s="31"/>
      <c r="I22" s="31"/>
      <c r="J22" s="32"/>
      <c r="K22" s="29"/>
      <c r="L22" s="29">
        <f t="shared" si="0"/>
        <v>98</v>
      </c>
      <c r="M22" s="2">
        <f t="shared" si="1"/>
        <v>2</v>
      </c>
      <c r="N22" s="2"/>
      <c r="O22" s="2"/>
      <c r="P22" s="2"/>
      <c r="Q22" s="2">
        <f t="shared" si="2"/>
        <v>1</v>
      </c>
      <c r="R22" s="2">
        <f t="shared" si="3"/>
        <v>0</v>
      </c>
      <c r="S22" s="2">
        <f t="shared" si="4"/>
        <v>0</v>
      </c>
      <c r="T22" s="2">
        <f t="shared" si="5"/>
        <v>0</v>
      </c>
      <c r="U22" s="2">
        <f t="shared" si="6"/>
        <v>0</v>
      </c>
      <c r="V22" s="2">
        <f t="shared" si="7"/>
        <v>1</v>
      </c>
      <c r="W22" s="29">
        <f t="shared" ref="W22:W27" si="9">L22</f>
        <v>98</v>
      </c>
      <c r="X22" s="12"/>
    </row>
    <row r="23" spans="1:1808">
      <c r="A23" s="1" t="s">
        <v>264</v>
      </c>
      <c r="B23" s="1"/>
      <c r="C23" s="1"/>
      <c r="D23" s="29">
        <v>92</v>
      </c>
      <c r="E23" s="29"/>
      <c r="F23" s="29"/>
      <c r="G23" s="31"/>
      <c r="H23" s="31"/>
      <c r="I23" s="31"/>
      <c r="J23" s="32"/>
      <c r="K23" s="29"/>
      <c r="L23" s="29">
        <f t="shared" si="0"/>
        <v>92</v>
      </c>
      <c r="M23" s="2">
        <f t="shared" si="1"/>
        <v>1</v>
      </c>
      <c r="N23" s="2"/>
      <c r="O23" s="2"/>
      <c r="P23" s="2"/>
      <c r="Q23" s="2">
        <f t="shared" si="2"/>
        <v>1</v>
      </c>
      <c r="R23" s="2">
        <f t="shared" si="3"/>
        <v>0</v>
      </c>
      <c r="S23" s="2">
        <f t="shared" si="4"/>
        <v>0</v>
      </c>
      <c r="T23" s="2">
        <f t="shared" si="5"/>
        <v>0</v>
      </c>
      <c r="U23" s="2">
        <f t="shared" si="6"/>
        <v>0</v>
      </c>
      <c r="V23" s="2">
        <f t="shared" si="7"/>
        <v>1</v>
      </c>
      <c r="W23" s="29">
        <f t="shared" si="9"/>
        <v>92</v>
      </c>
      <c r="X23" s="12"/>
    </row>
    <row r="24" spans="1:1808">
      <c r="A24" s="1" t="s">
        <v>263</v>
      </c>
      <c r="B24" s="1"/>
      <c r="C24" s="1"/>
      <c r="D24" s="29">
        <v>87</v>
      </c>
      <c r="E24" s="29"/>
      <c r="F24" s="29"/>
      <c r="G24" s="31"/>
      <c r="H24" s="31"/>
      <c r="I24" s="31"/>
      <c r="J24" s="32"/>
      <c r="K24" s="29"/>
      <c r="L24" s="29">
        <f t="shared" si="0"/>
        <v>87</v>
      </c>
      <c r="M24" s="2">
        <f t="shared" si="1"/>
        <v>1</v>
      </c>
      <c r="N24" s="2"/>
      <c r="O24" s="2"/>
      <c r="P24" s="2"/>
      <c r="Q24" s="2">
        <f t="shared" si="2"/>
        <v>1</v>
      </c>
      <c r="R24" s="2">
        <f t="shared" si="3"/>
        <v>0</v>
      </c>
      <c r="S24" s="2">
        <f t="shared" si="4"/>
        <v>0</v>
      </c>
      <c r="T24" s="2">
        <f t="shared" si="5"/>
        <v>0</v>
      </c>
      <c r="U24" s="2">
        <f t="shared" si="6"/>
        <v>0</v>
      </c>
      <c r="V24" s="2">
        <f t="shared" si="7"/>
        <v>1</v>
      </c>
      <c r="W24" s="29">
        <f t="shared" si="9"/>
        <v>87</v>
      </c>
      <c r="X24" s="12"/>
    </row>
    <row r="25" spans="1:1808">
      <c r="A25" s="10" t="s">
        <v>158</v>
      </c>
      <c r="B25" s="10" t="s">
        <v>24</v>
      </c>
      <c r="C25" s="10" t="s">
        <v>159</v>
      </c>
      <c r="D25" s="29">
        <v>52</v>
      </c>
      <c r="E25" s="29">
        <v>16</v>
      </c>
      <c r="F25" s="29"/>
      <c r="G25" s="31"/>
      <c r="H25" s="31"/>
      <c r="I25" s="31"/>
      <c r="J25" s="32"/>
      <c r="K25" s="29">
        <v>15</v>
      </c>
      <c r="L25" s="29">
        <f t="shared" si="0"/>
        <v>83</v>
      </c>
      <c r="M25" s="2">
        <f t="shared" si="1"/>
        <v>3</v>
      </c>
      <c r="N25" s="2"/>
      <c r="O25" s="2"/>
      <c r="P25" s="2"/>
      <c r="Q25" s="2">
        <f t="shared" si="2"/>
        <v>1</v>
      </c>
      <c r="R25" s="2">
        <f t="shared" si="3"/>
        <v>0</v>
      </c>
      <c r="S25" s="2">
        <f t="shared" si="4"/>
        <v>0</v>
      </c>
      <c r="T25" s="2">
        <f t="shared" si="5"/>
        <v>0</v>
      </c>
      <c r="U25" s="2">
        <f t="shared" si="6"/>
        <v>0</v>
      </c>
      <c r="V25" s="2">
        <f t="shared" si="7"/>
        <v>1</v>
      </c>
      <c r="W25" s="29">
        <f t="shared" si="9"/>
        <v>83</v>
      </c>
      <c r="X25" s="12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</row>
    <row r="26" spans="1:1808">
      <c r="A26" s="4" t="s">
        <v>314</v>
      </c>
      <c r="B26" s="1"/>
      <c r="C26" s="1"/>
      <c r="D26" s="2">
        <v>57</v>
      </c>
      <c r="E26" s="7">
        <v>9</v>
      </c>
      <c r="F26" s="2"/>
      <c r="G26" s="2"/>
      <c r="H26" s="2"/>
      <c r="I26" s="2"/>
      <c r="J26" s="32"/>
      <c r="K26" s="29"/>
      <c r="L26" s="29">
        <f t="shared" si="0"/>
        <v>66</v>
      </c>
      <c r="M26" s="2">
        <f t="shared" si="1"/>
        <v>2</v>
      </c>
      <c r="N26" s="2"/>
      <c r="O26" s="2"/>
      <c r="P26" s="2"/>
      <c r="Q26" s="2">
        <f t="shared" si="2"/>
        <v>1</v>
      </c>
      <c r="R26" s="2">
        <f t="shared" si="3"/>
        <v>0</v>
      </c>
      <c r="S26" s="2">
        <f t="shared" si="4"/>
        <v>0</v>
      </c>
      <c r="T26" s="2">
        <f t="shared" si="5"/>
        <v>0</v>
      </c>
      <c r="U26" s="2">
        <f t="shared" si="6"/>
        <v>0</v>
      </c>
      <c r="V26" s="2">
        <f t="shared" si="7"/>
        <v>1</v>
      </c>
      <c r="W26" s="29">
        <f t="shared" si="9"/>
        <v>66</v>
      </c>
      <c r="X26" s="12"/>
    </row>
    <row r="27" spans="1:1808">
      <c r="A27" s="4" t="s">
        <v>262</v>
      </c>
      <c r="B27" s="1"/>
      <c r="C27" s="1"/>
      <c r="D27" s="29"/>
      <c r="E27" s="29">
        <v>45</v>
      </c>
      <c r="F27" s="29"/>
      <c r="G27" s="31"/>
      <c r="H27" s="31"/>
      <c r="I27" s="31"/>
      <c r="J27" s="32"/>
      <c r="K27" s="29"/>
      <c r="L27" s="29">
        <f t="shared" si="0"/>
        <v>45</v>
      </c>
      <c r="M27" s="2">
        <f t="shared" si="1"/>
        <v>1</v>
      </c>
      <c r="N27" s="2"/>
      <c r="O27" s="2"/>
      <c r="P27" s="2"/>
      <c r="Q27" s="2">
        <f t="shared" si="2"/>
        <v>0</v>
      </c>
      <c r="R27" s="2">
        <f t="shared" si="3"/>
        <v>1</v>
      </c>
      <c r="S27" s="2">
        <f t="shared" si="4"/>
        <v>0</v>
      </c>
      <c r="T27" s="2">
        <f t="shared" si="5"/>
        <v>0</v>
      </c>
      <c r="U27" s="2">
        <f t="shared" si="6"/>
        <v>0</v>
      </c>
      <c r="V27" s="2">
        <f t="shared" si="7"/>
        <v>1</v>
      </c>
      <c r="W27" s="29">
        <f t="shared" si="9"/>
        <v>45</v>
      </c>
      <c r="X27" s="2"/>
    </row>
    <row r="28" spans="1:1808">
      <c r="A28" s="10" t="s">
        <v>155</v>
      </c>
      <c r="B28" s="10" t="s">
        <v>156</v>
      </c>
      <c r="C28" s="10" t="s">
        <v>157</v>
      </c>
      <c r="D28" s="29">
        <v>30</v>
      </c>
      <c r="E28" s="29">
        <v>6</v>
      </c>
      <c r="F28" s="29">
        <v>13</v>
      </c>
      <c r="G28" s="31">
        <v>37</v>
      </c>
      <c r="H28" s="31"/>
      <c r="I28" s="31"/>
      <c r="J28" s="32">
        <f>MAX(G28:I28)</f>
        <v>37</v>
      </c>
      <c r="K28" s="29">
        <v>29</v>
      </c>
      <c r="L28" s="29">
        <f t="shared" si="0"/>
        <v>115</v>
      </c>
      <c r="M28" s="2">
        <f t="shared" si="1"/>
        <v>5</v>
      </c>
      <c r="N28" s="2"/>
      <c r="O28" s="2"/>
      <c r="P28" s="33">
        <v>38</v>
      </c>
      <c r="Q28" s="2">
        <f t="shared" si="2"/>
        <v>0</v>
      </c>
      <c r="R28" s="2">
        <f t="shared" si="3"/>
        <v>0</v>
      </c>
      <c r="S28" s="2">
        <f t="shared" si="4"/>
        <v>0</v>
      </c>
      <c r="T28" s="2">
        <f t="shared" si="5"/>
        <v>0</v>
      </c>
      <c r="U28" s="2">
        <f t="shared" si="6"/>
        <v>0</v>
      </c>
      <c r="V28" s="2">
        <f t="shared" si="7"/>
        <v>0</v>
      </c>
      <c r="W28" s="29">
        <f>J28+D28+K28</f>
        <v>96</v>
      </c>
    </row>
    <row r="29" spans="1:1808">
      <c r="A29" s="10" t="s">
        <v>119</v>
      </c>
      <c r="B29" s="10" t="s">
        <v>54</v>
      </c>
      <c r="C29" s="10" t="s">
        <v>14</v>
      </c>
      <c r="D29" s="29">
        <v>30</v>
      </c>
      <c r="E29" s="29">
        <v>33</v>
      </c>
      <c r="F29" s="29">
        <v>30</v>
      </c>
      <c r="G29" s="31"/>
      <c r="H29" s="31"/>
      <c r="I29" s="31"/>
      <c r="J29" s="32"/>
      <c r="K29" s="29"/>
      <c r="L29" s="29">
        <f t="shared" si="0"/>
        <v>93</v>
      </c>
      <c r="M29" s="2">
        <f t="shared" si="1"/>
        <v>3</v>
      </c>
      <c r="N29" s="2"/>
      <c r="O29" s="2"/>
      <c r="P29" s="2"/>
      <c r="Q29" s="2">
        <f t="shared" si="2"/>
        <v>0</v>
      </c>
      <c r="R29" s="2">
        <f t="shared" si="3"/>
        <v>0</v>
      </c>
      <c r="S29" s="2">
        <f t="shared" si="4"/>
        <v>0</v>
      </c>
      <c r="T29" s="2">
        <f t="shared" si="5"/>
        <v>0</v>
      </c>
      <c r="U29" s="2">
        <f t="shared" si="6"/>
        <v>0</v>
      </c>
      <c r="V29" s="2">
        <f t="shared" si="7"/>
        <v>0</v>
      </c>
      <c r="W29" s="29">
        <f>L29</f>
        <v>93</v>
      </c>
      <c r="X29" s="2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</row>
    <row r="30" spans="1:1808">
      <c r="A30" s="10" t="s">
        <v>133</v>
      </c>
      <c r="B30" s="10" t="s">
        <v>35</v>
      </c>
      <c r="C30" s="10" t="s">
        <v>39</v>
      </c>
      <c r="D30" s="29">
        <v>40</v>
      </c>
      <c r="E30" s="29">
        <v>21.232876712328768</v>
      </c>
      <c r="F30" s="29">
        <v>29</v>
      </c>
      <c r="G30" s="31"/>
      <c r="H30" s="31"/>
      <c r="I30" s="31"/>
      <c r="J30" s="32"/>
      <c r="K30" s="29"/>
      <c r="L30" s="29">
        <f t="shared" si="0"/>
        <v>90.232876712328761</v>
      </c>
      <c r="M30" s="2">
        <f t="shared" si="1"/>
        <v>3</v>
      </c>
      <c r="N30" s="2"/>
      <c r="O30" s="2"/>
      <c r="P30" s="2"/>
      <c r="Q30" s="2">
        <f t="shared" si="2"/>
        <v>0</v>
      </c>
      <c r="R30" s="2">
        <f t="shared" si="3"/>
        <v>0</v>
      </c>
      <c r="S30" s="2">
        <f t="shared" si="4"/>
        <v>0</v>
      </c>
      <c r="T30" s="2">
        <f t="shared" si="5"/>
        <v>0</v>
      </c>
      <c r="U30" s="2">
        <f t="shared" si="6"/>
        <v>0</v>
      </c>
      <c r="V30" s="2">
        <f t="shared" si="7"/>
        <v>0</v>
      </c>
      <c r="W30" s="29">
        <f>L30</f>
        <v>90.232876712328761</v>
      </c>
      <c r="X30" s="12"/>
    </row>
    <row r="31" spans="1:1808">
      <c r="A31" s="10" t="s">
        <v>160</v>
      </c>
      <c r="B31" s="10" t="s">
        <v>75</v>
      </c>
      <c r="C31" s="10" t="s">
        <v>14</v>
      </c>
      <c r="D31" s="29">
        <v>38</v>
      </c>
      <c r="E31" s="29">
        <v>23</v>
      </c>
      <c r="F31" s="29">
        <v>26</v>
      </c>
      <c r="G31" s="31"/>
      <c r="H31" s="31"/>
      <c r="I31" s="31"/>
      <c r="J31" s="32"/>
      <c r="K31" s="29"/>
      <c r="L31" s="29">
        <f t="shared" si="0"/>
        <v>87</v>
      </c>
      <c r="M31" s="2">
        <f t="shared" si="1"/>
        <v>3</v>
      </c>
      <c r="N31" s="2"/>
      <c r="O31" s="2"/>
      <c r="P31" s="2"/>
      <c r="Q31" s="2">
        <f t="shared" si="2"/>
        <v>0</v>
      </c>
      <c r="R31" s="2">
        <f t="shared" si="3"/>
        <v>0</v>
      </c>
      <c r="S31" s="2">
        <f t="shared" si="4"/>
        <v>0</v>
      </c>
      <c r="T31" s="2">
        <f t="shared" si="5"/>
        <v>0</v>
      </c>
      <c r="U31" s="2">
        <f t="shared" si="6"/>
        <v>0</v>
      </c>
      <c r="V31" s="2">
        <f t="shared" si="7"/>
        <v>0</v>
      </c>
      <c r="W31" s="29">
        <f>L31</f>
        <v>87</v>
      </c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</row>
    <row r="32" spans="1:1808" s="9" customFormat="1">
      <c r="A32" s="10" t="s">
        <v>130</v>
      </c>
      <c r="B32" s="10" t="s">
        <v>7</v>
      </c>
      <c r="C32" s="10" t="s">
        <v>131</v>
      </c>
      <c r="D32" s="29">
        <v>24</v>
      </c>
      <c r="E32" s="29">
        <v>27</v>
      </c>
      <c r="F32" s="29">
        <v>26</v>
      </c>
      <c r="G32" s="31"/>
      <c r="H32" s="31"/>
      <c r="I32" s="31"/>
      <c r="J32" s="32"/>
      <c r="K32" s="29">
        <v>32</v>
      </c>
      <c r="L32" s="29">
        <f t="shared" si="0"/>
        <v>109</v>
      </c>
      <c r="M32" s="2">
        <f t="shared" si="1"/>
        <v>4</v>
      </c>
      <c r="N32" s="2"/>
      <c r="O32" s="2">
        <v>48</v>
      </c>
      <c r="P32" s="2"/>
      <c r="Q32" s="2">
        <f t="shared" si="2"/>
        <v>0</v>
      </c>
      <c r="R32" s="2">
        <f t="shared" si="3"/>
        <v>0</v>
      </c>
      <c r="S32" s="2">
        <f t="shared" si="4"/>
        <v>0</v>
      </c>
      <c r="T32" s="2">
        <f t="shared" si="5"/>
        <v>0</v>
      </c>
      <c r="U32" s="2">
        <f t="shared" si="6"/>
        <v>0</v>
      </c>
      <c r="V32" s="2">
        <f t="shared" si="7"/>
        <v>0</v>
      </c>
      <c r="W32" s="29">
        <f>L32-MIN(D32:F32,J32:K32)</f>
        <v>85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</row>
    <row r="33" spans="1:24">
      <c r="A33" s="18" t="s">
        <v>282</v>
      </c>
      <c r="B33" s="18"/>
      <c r="C33" s="18"/>
      <c r="D33" s="29"/>
      <c r="E33" s="29"/>
      <c r="F33" s="29"/>
      <c r="G33" s="31">
        <v>30</v>
      </c>
      <c r="H33" s="31"/>
      <c r="I33" s="31"/>
      <c r="J33" s="32">
        <f>MAX(G33:I33)</f>
        <v>30</v>
      </c>
      <c r="K33" s="29"/>
      <c r="L33" s="29">
        <f t="shared" si="0"/>
        <v>30</v>
      </c>
      <c r="M33" s="2">
        <f t="shared" si="1"/>
        <v>1</v>
      </c>
      <c r="N33" s="2"/>
      <c r="O33" s="2"/>
      <c r="P33" s="2"/>
      <c r="Q33" s="2">
        <f t="shared" si="2"/>
        <v>0</v>
      </c>
      <c r="R33" s="2">
        <f t="shared" si="3"/>
        <v>0</v>
      </c>
      <c r="S33" s="2">
        <f t="shared" si="4"/>
        <v>0</v>
      </c>
      <c r="T33" s="2">
        <f t="shared" si="5"/>
        <v>0</v>
      </c>
      <c r="U33" s="2">
        <f t="shared" si="6"/>
        <v>0</v>
      </c>
      <c r="V33" s="2">
        <f t="shared" si="7"/>
        <v>0</v>
      </c>
      <c r="W33" s="29">
        <f>L33</f>
        <v>30</v>
      </c>
      <c r="X33" s="1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6" spans="1:24">
      <c r="Q36" s="6" t="s">
        <v>319</v>
      </c>
      <c r="R36" s="6" t="s">
        <v>318</v>
      </c>
      <c r="S36" s="6" t="s">
        <v>319</v>
      </c>
      <c r="T36" s="6" t="s">
        <v>319</v>
      </c>
      <c r="U36" s="6" t="s">
        <v>319</v>
      </c>
    </row>
  </sheetData>
  <sortState ref="A2:BQR33">
    <sortCondition descending="1" ref="V2:V33"/>
    <sortCondition descending="1" ref="W2:W33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pane ySplit="1" topLeftCell="A14" activePane="bottomLeft" state="frozen"/>
      <selection pane="bottomLeft" activeCell="D1" sqref="D1:G1048576"/>
    </sheetView>
  </sheetViews>
  <sheetFormatPr defaultRowHeight="14.4"/>
  <cols>
    <col min="1" max="1" width="12.88671875" customWidth="1"/>
    <col min="2" max="2" width="13.33203125" style="6" customWidth="1"/>
    <col min="3" max="3" width="12.6640625" customWidth="1"/>
    <col min="4" max="10" width="5.109375" customWidth="1"/>
    <col min="11" max="11" width="6.6640625" hidden="1" customWidth="1"/>
    <col min="12" max="13" width="5.109375" customWidth="1"/>
    <col min="14" max="14" width="6.77734375" customWidth="1"/>
    <col min="15" max="18" width="5.109375" customWidth="1"/>
    <col min="19" max="19" width="7.109375" customWidth="1"/>
    <col min="20" max="24" width="5.109375" customWidth="1"/>
    <col min="27" max="27" width="25.88671875" style="6" customWidth="1"/>
  </cols>
  <sheetData>
    <row r="1" spans="1:27" ht="40.200000000000003">
      <c r="A1" s="5" t="s">
        <v>1</v>
      </c>
      <c r="B1" s="5" t="s">
        <v>2</v>
      </c>
      <c r="C1" s="5" t="s">
        <v>3</v>
      </c>
      <c r="D1" s="21" t="s">
        <v>286</v>
      </c>
      <c r="E1" s="24" t="s">
        <v>308</v>
      </c>
      <c r="F1" s="24" t="s">
        <v>310</v>
      </c>
      <c r="G1" s="22" t="s">
        <v>311</v>
      </c>
      <c r="H1" s="25" t="s">
        <v>307</v>
      </c>
      <c r="I1" s="24" t="s">
        <v>291</v>
      </c>
      <c r="J1" s="24" t="s">
        <v>292</v>
      </c>
      <c r="K1" s="24" t="s">
        <v>293</v>
      </c>
      <c r="L1" s="22" t="s">
        <v>294</v>
      </c>
      <c r="M1" s="25" t="s">
        <v>295</v>
      </c>
      <c r="N1" s="26" t="s">
        <v>296</v>
      </c>
      <c r="O1" s="27" t="s">
        <v>297</v>
      </c>
      <c r="P1" s="27"/>
      <c r="Q1" s="27" t="s">
        <v>298</v>
      </c>
      <c r="R1" s="27" t="s">
        <v>299</v>
      </c>
      <c r="S1" s="28" t="s">
        <v>312</v>
      </c>
      <c r="T1" s="28" t="s">
        <v>300</v>
      </c>
      <c r="U1" s="28" t="s">
        <v>301</v>
      </c>
      <c r="V1" s="28" t="s">
        <v>302</v>
      </c>
      <c r="W1" s="28" t="s">
        <v>303</v>
      </c>
      <c r="X1" s="28" t="s">
        <v>304</v>
      </c>
      <c r="Y1" s="26" t="s">
        <v>305</v>
      </c>
      <c r="Z1" s="28" t="s">
        <v>306</v>
      </c>
    </row>
    <row r="2" spans="1:27" s="6" customFormat="1">
      <c r="A2" s="10" t="s">
        <v>163</v>
      </c>
      <c r="B2" s="10" t="s">
        <v>12</v>
      </c>
      <c r="C2" s="10" t="s">
        <v>164</v>
      </c>
      <c r="D2" s="29">
        <v>90</v>
      </c>
      <c r="E2" s="31"/>
      <c r="F2" s="31">
        <v>50</v>
      </c>
      <c r="G2" s="32">
        <f>MAX(E2:F2)</f>
        <v>50</v>
      </c>
      <c r="H2" s="29">
        <v>61</v>
      </c>
      <c r="I2" s="31"/>
      <c r="J2" s="31">
        <v>94</v>
      </c>
      <c r="K2" s="31"/>
      <c r="L2" s="35">
        <f>MAX(I2:K2)</f>
        <v>94</v>
      </c>
      <c r="M2" s="29">
        <v>92</v>
      </c>
      <c r="N2" s="36">
        <f t="shared" ref="N2:N39" si="0">SUM(D2,G2:H2,L2:M2)</f>
        <v>387</v>
      </c>
      <c r="O2" s="2">
        <f t="shared" ref="O2:O39" si="1">COUNT(D2,G2:H2,L2:M2)</f>
        <v>5</v>
      </c>
      <c r="P2" s="2"/>
      <c r="Q2" s="2"/>
      <c r="R2" s="2"/>
      <c r="S2" s="2"/>
      <c r="T2" s="2">
        <f t="shared" ref="T2:T37" si="2">IF(D2&gt;=50,1,0)</f>
        <v>1</v>
      </c>
      <c r="U2" s="2">
        <f t="shared" ref="U2:U38" si="3">IF(G2&gt;=50,1,0)</f>
        <v>1</v>
      </c>
      <c r="V2" s="2">
        <f t="shared" ref="V2:V38" si="4">IF(H2&gt;=50,1,0)</f>
        <v>1</v>
      </c>
      <c r="W2" s="2">
        <f t="shared" ref="W2:W39" si="5">IF(L2&gt;=50,1,0)</f>
        <v>1</v>
      </c>
      <c r="X2" s="2">
        <f t="shared" ref="X2:X38" si="6">IF(M2&gt;=60,1,0)</f>
        <v>1</v>
      </c>
      <c r="Y2" s="2">
        <f t="shared" ref="Y2:Y39" si="7">SUM(T2:X2)</f>
        <v>5</v>
      </c>
      <c r="Z2" s="29">
        <f>M2+L2+D2</f>
        <v>276</v>
      </c>
      <c r="AA2" s="39" t="s">
        <v>329</v>
      </c>
    </row>
    <row r="3" spans="1:27" s="6" customFormat="1">
      <c r="A3" s="2" t="s">
        <v>93</v>
      </c>
      <c r="B3" s="2" t="s">
        <v>43</v>
      </c>
      <c r="C3" s="2" t="s">
        <v>57</v>
      </c>
      <c r="D3" s="29">
        <v>97</v>
      </c>
      <c r="E3" s="31"/>
      <c r="F3" s="31">
        <v>86</v>
      </c>
      <c r="G3" s="32">
        <f>MAX(E3:F3)</f>
        <v>86</v>
      </c>
      <c r="H3" s="29">
        <v>73</v>
      </c>
      <c r="I3" s="31"/>
      <c r="J3" s="31">
        <v>97</v>
      </c>
      <c r="K3" s="31"/>
      <c r="L3" s="35">
        <f>MAX(I3:K3)</f>
        <v>97</v>
      </c>
      <c r="M3" s="29"/>
      <c r="N3" s="36">
        <f t="shared" si="0"/>
        <v>353</v>
      </c>
      <c r="O3" s="2">
        <f t="shared" si="1"/>
        <v>4</v>
      </c>
      <c r="P3" s="2"/>
      <c r="Q3" s="2"/>
      <c r="R3" s="2"/>
      <c r="S3" s="2"/>
      <c r="T3" s="2">
        <f t="shared" si="2"/>
        <v>1</v>
      </c>
      <c r="U3" s="2">
        <f t="shared" si="3"/>
        <v>1</v>
      </c>
      <c r="V3" s="2">
        <f t="shared" si="4"/>
        <v>1</v>
      </c>
      <c r="W3" s="2">
        <f t="shared" si="5"/>
        <v>1</v>
      </c>
      <c r="X3" s="2">
        <f t="shared" si="6"/>
        <v>0</v>
      </c>
      <c r="Y3" s="2">
        <f t="shared" si="7"/>
        <v>4</v>
      </c>
      <c r="Z3" s="29">
        <f>N3-MIN(D3,G3:H3,L3:M3)</f>
        <v>280</v>
      </c>
      <c r="AA3" s="39" t="s">
        <v>329</v>
      </c>
    </row>
    <row r="4" spans="1:27" s="6" customFormat="1">
      <c r="A4" s="2" t="s">
        <v>101</v>
      </c>
      <c r="B4" s="2" t="s">
        <v>75</v>
      </c>
      <c r="C4" s="2" t="s">
        <v>59</v>
      </c>
      <c r="D4" s="29">
        <v>89</v>
      </c>
      <c r="E4" s="31"/>
      <c r="F4" s="31"/>
      <c r="G4" s="32"/>
      <c r="H4" s="29">
        <v>53</v>
      </c>
      <c r="I4" s="31"/>
      <c r="J4" s="31">
        <v>97</v>
      </c>
      <c r="K4" s="31"/>
      <c r="L4" s="35">
        <f>MAX(I4:K4)</f>
        <v>97</v>
      </c>
      <c r="M4" s="38">
        <v>93</v>
      </c>
      <c r="N4" s="36">
        <f t="shared" si="0"/>
        <v>332</v>
      </c>
      <c r="O4" s="2">
        <f t="shared" si="1"/>
        <v>4</v>
      </c>
      <c r="P4" s="2"/>
      <c r="Q4" s="2"/>
      <c r="R4" s="2"/>
      <c r="S4" s="2"/>
      <c r="T4" s="2">
        <f t="shared" si="2"/>
        <v>1</v>
      </c>
      <c r="U4" s="2">
        <f t="shared" si="3"/>
        <v>0</v>
      </c>
      <c r="V4" s="2">
        <f t="shared" si="4"/>
        <v>1</v>
      </c>
      <c r="W4" s="2">
        <f t="shared" si="5"/>
        <v>1</v>
      </c>
      <c r="X4" s="2">
        <f t="shared" si="6"/>
        <v>1</v>
      </c>
      <c r="Y4" s="2">
        <f t="shared" si="7"/>
        <v>4</v>
      </c>
      <c r="Z4" s="29">
        <f>N4-MIN(D4,G4:H4,L4:M4)</f>
        <v>279</v>
      </c>
      <c r="AA4" s="39" t="s">
        <v>329</v>
      </c>
    </row>
    <row r="5" spans="1:27">
      <c r="A5" s="10" t="s">
        <v>168</v>
      </c>
      <c r="B5" s="10" t="s">
        <v>73</v>
      </c>
      <c r="C5" s="10" t="s">
        <v>50</v>
      </c>
      <c r="D5" s="29">
        <v>97</v>
      </c>
      <c r="E5" s="31"/>
      <c r="F5" s="31">
        <v>72</v>
      </c>
      <c r="G5" s="32">
        <f t="shared" ref="G5:G21" si="8">MAX(E5:F5)</f>
        <v>72</v>
      </c>
      <c r="H5" s="29">
        <v>62</v>
      </c>
      <c r="I5" s="31">
        <v>79</v>
      </c>
      <c r="J5" s="31"/>
      <c r="K5" s="31"/>
      <c r="L5" s="35">
        <f>MAX(I5:K5)</f>
        <v>79</v>
      </c>
      <c r="M5" s="29"/>
      <c r="N5" s="36">
        <f t="shared" si="0"/>
        <v>310</v>
      </c>
      <c r="O5" s="2">
        <f t="shared" si="1"/>
        <v>4</v>
      </c>
      <c r="P5" s="2"/>
      <c r="Q5" s="2"/>
      <c r="R5" s="2"/>
      <c r="S5" s="2"/>
      <c r="T5" s="2">
        <f t="shared" si="2"/>
        <v>1</v>
      </c>
      <c r="U5" s="2">
        <f t="shared" si="3"/>
        <v>1</v>
      </c>
      <c r="V5" s="2">
        <f t="shared" si="4"/>
        <v>1</v>
      </c>
      <c r="W5" s="2">
        <f t="shared" si="5"/>
        <v>1</v>
      </c>
      <c r="X5" s="2">
        <f t="shared" si="6"/>
        <v>0</v>
      </c>
      <c r="Y5" s="2">
        <f t="shared" si="7"/>
        <v>4</v>
      </c>
      <c r="Z5" s="29">
        <f>N5-MIN(D5,G5:H5,L5:M5)</f>
        <v>248</v>
      </c>
      <c r="AA5" s="39" t="s">
        <v>329</v>
      </c>
    </row>
    <row r="6" spans="1:27">
      <c r="A6" s="10" t="s">
        <v>179</v>
      </c>
      <c r="B6" s="10" t="s">
        <v>7</v>
      </c>
      <c r="C6" s="10" t="s">
        <v>6</v>
      </c>
      <c r="D6" s="29">
        <v>79</v>
      </c>
      <c r="E6" s="31">
        <v>53</v>
      </c>
      <c r="F6" s="31"/>
      <c r="G6" s="32">
        <f t="shared" si="8"/>
        <v>53</v>
      </c>
      <c r="H6" s="29">
        <v>8</v>
      </c>
      <c r="I6" s="31">
        <v>74</v>
      </c>
      <c r="J6" s="31"/>
      <c r="K6" s="31"/>
      <c r="L6" s="35">
        <f>MAX(I6:K6)</f>
        <v>74</v>
      </c>
      <c r="M6" s="29">
        <v>73</v>
      </c>
      <c r="N6" s="36">
        <f t="shared" si="0"/>
        <v>287</v>
      </c>
      <c r="O6" s="2">
        <f t="shared" si="1"/>
        <v>5</v>
      </c>
      <c r="P6" s="2"/>
      <c r="Q6" s="2"/>
      <c r="R6" s="2"/>
      <c r="S6" s="2"/>
      <c r="T6" s="2">
        <f t="shared" si="2"/>
        <v>1</v>
      </c>
      <c r="U6" s="2">
        <f t="shared" si="3"/>
        <v>1</v>
      </c>
      <c r="V6" s="2">
        <f t="shared" si="4"/>
        <v>0</v>
      </c>
      <c r="W6" s="2">
        <f t="shared" si="5"/>
        <v>1</v>
      </c>
      <c r="X6" s="2">
        <f t="shared" si="6"/>
        <v>1</v>
      </c>
      <c r="Y6" s="2">
        <f t="shared" si="7"/>
        <v>4</v>
      </c>
      <c r="Z6" s="29">
        <f>M6+D6+L6</f>
        <v>226</v>
      </c>
      <c r="AA6" s="39" t="s">
        <v>329</v>
      </c>
    </row>
    <row r="7" spans="1:27">
      <c r="A7" s="2" t="s">
        <v>92</v>
      </c>
      <c r="B7" s="2" t="s">
        <v>86</v>
      </c>
      <c r="C7" s="2" t="s">
        <v>40</v>
      </c>
      <c r="D7" s="29">
        <v>97</v>
      </c>
      <c r="E7" s="31">
        <v>13</v>
      </c>
      <c r="F7" s="31">
        <v>93</v>
      </c>
      <c r="G7" s="32">
        <f t="shared" si="8"/>
        <v>93</v>
      </c>
      <c r="H7" s="29"/>
      <c r="I7" s="31"/>
      <c r="J7" s="31"/>
      <c r="K7" s="31"/>
      <c r="L7" s="35"/>
      <c r="M7" s="29">
        <v>95</v>
      </c>
      <c r="N7" s="36">
        <f t="shared" si="0"/>
        <v>285</v>
      </c>
      <c r="O7" s="2">
        <f t="shared" si="1"/>
        <v>3</v>
      </c>
      <c r="P7" s="2"/>
      <c r="Q7" s="2"/>
      <c r="R7" s="2"/>
      <c r="S7" s="2"/>
      <c r="T7" s="2">
        <f t="shared" si="2"/>
        <v>1</v>
      </c>
      <c r="U7" s="2">
        <f t="shared" si="3"/>
        <v>1</v>
      </c>
      <c r="V7" s="2">
        <f t="shared" si="4"/>
        <v>0</v>
      </c>
      <c r="W7" s="2">
        <f t="shared" si="5"/>
        <v>0</v>
      </c>
      <c r="X7" s="2">
        <f t="shared" si="6"/>
        <v>1</v>
      </c>
      <c r="Y7" s="2">
        <f t="shared" si="7"/>
        <v>3</v>
      </c>
      <c r="Z7" s="29">
        <f>N7</f>
        <v>285</v>
      </c>
      <c r="AA7" s="39" t="s">
        <v>329</v>
      </c>
    </row>
    <row r="8" spans="1:27">
      <c r="A8" s="2" t="s">
        <v>98</v>
      </c>
      <c r="B8" s="2" t="s">
        <v>18</v>
      </c>
      <c r="C8" s="2" t="s">
        <v>42</v>
      </c>
      <c r="D8" s="29">
        <v>97</v>
      </c>
      <c r="E8" s="31">
        <v>85</v>
      </c>
      <c r="F8" s="31">
        <v>77</v>
      </c>
      <c r="G8" s="32">
        <f t="shared" si="8"/>
        <v>85</v>
      </c>
      <c r="H8" s="29"/>
      <c r="I8" s="31"/>
      <c r="J8" s="31"/>
      <c r="K8" s="31"/>
      <c r="L8" s="35"/>
      <c r="M8" s="29">
        <v>93</v>
      </c>
      <c r="N8" s="36">
        <f t="shared" si="0"/>
        <v>275</v>
      </c>
      <c r="O8" s="2">
        <f t="shared" si="1"/>
        <v>3</v>
      </c>
      <c r="P8" s="2"/>
      <c r="Q8" s="2"/>
      <c r="R8" s="2"/>
      <c r="S8" s="2"/>
      <c r="T8" s="2">
        <f t="shared" si="2"/>
        <v>1</v>
      </c>
      <c r="U8" s="2">
        <f t="shared" si="3"/>
        <v>1</v>
      </c>
      <c r="V8" s="2">
        <f t="shared" si="4"/>
        <v>0</v>
      </c>
      <c r="W8" s="2">
        <f t="shared" si="5"/>
        <v>0</v>
      </c>
      <c r="X8" s="2">
        <f t="shared" si="6"/>
        <v>1</v>
      </c>
      <c r="Y8" s="2">
        <f t="shared" si="7"/>
        <v>3</v>
      </c>
      <c r="Z8" s="29">
        <f>N8</f>
        <v>275</v>
      </c>
      <c r="AA8" s="39" t="s">
        <v>329</v>
      </c>
    </row>
    <row r="9" spans="1:27">
      <c r="A9" s="10" t="s">
        <v>89</v>
      </c>
      <c r="B9" s="10" t="s">
        <v>52</v>
      </c>
      <c r="C9" s="10" t="s">
        <v>90</v>
      </c>
      <c r="D9" s="29">
        <v>93</v>
      </c>
      <c r="E9" s="31">
        <v>81</v>
      </c>
      <c r="F9" s="31"/>
      <c r="G9" s="32">
        <f t="shared" si="8"/>
        <v>81</v>
      </c>
      <c r="H9" s="29"/>
      <c r="I9" s="31"/>
      <c r="J9" s="31"/>
      <c r="K9" s="31"/>
      <c r="L9" s="35"/>
      <c r="M9" s="29">
        <v>89</v>
      </c>
      <c r="N9" s="36">
        <f t="shared" si="0"/>
        <v>263</v>
      </c>
      <c r="O9" s="2">
        <f t="shared" si="1"/>
        <v>3</v>
      </c>
      <c r="P9" s="2"/>
      <c r="Q9" s="2"/>
      <c r="R9" s="2"/>
      <c r="S9" s="2"/>
      <c r="T9" s="2">
        <f t="shared" si="2"/>
        <v>1</v>
      </c>
      <c r="U9" s="2">
        <f t="shared" si="3"/>
        <v>1</v>
      </c>
      <c r="V9" s="2">
        <f t="shared" si="4"/>
        <v>0</v>
      </c>
      <c r="W9" s="2">
        <f t="shared" si="5"/>
        <v>0</v>
      </c>
      <c r="X9" s="2">
        <f t="shared" si="6"/>
        <v>1</v>
      </c>
      <c r="Y9" s="2">
        <f t="shared" si="7"/>
        <v>3</v>
      </c>
      <c r="Z9" s="29">
        <f>N9</f>
        <v>263</v>
      </c>
      <c r="AA9" s="39" t="s">
        <v>329</v>
      </c>
    </row>
    <row r="10" spans="1:27" s="6" customFormat="1">
      <c r="A10" s="8" t="s">
        <v>128</v>
      </c>
      <c r="B10" s="2"/>
      <c r="C10" s="2"/>
      <c r="D10" s="29">
        <v>98</v>
      </c>
      <c r="E10" s="31">
        <v>82</v>
      </c>
      <c r="F10" s="31"/>
      <c r="G10" s="32">
        <f t="shared" si="8"/>
        <v>82</v>
      </c>
      <c r="H10" s="29"/>
      <c r="I10" s="31"/>
      <c r="J10" s="31"/>
      <c r="K10" s="31"/>
      <c r="L10" s="35"/>
      <c r="M10" s="29">
        <v>79</v>
      </c>
      <c r="N10" s="36">
        <f t="shared" si="0"/>
        <v>259</v>
      </c>
      <c r="O10" s="2">
        <f t="shared" si="1"/>
        <v>3</v>
      </c>
      <c r="P10" s="2"/>
      <c r="Q10" s="2"/>
      <c r="R10" s="2"/>
      <c r="S10" s="2"/>
      <c r="T10" s="2">
        <f t="shared" si="2"/>
        <v>1</v>
      </c>
      <c r="U10" s="2">
        <f t="shared" si="3"/>
        <v>1</v>
      </c>
      <c r="V10" s="2">
        <f t="shared" si="4"/>
        <v>0</v>
      </c>
      <c r="W10" s="2">
        <f t="shared" si="5"/>
        <v>0</v>
      </c>
      <c r="X10" s="2">
        <f t="shared" si="6"/>
        <v>1</v>
      </c>
      <c r="Y10" s="2">
        <f t="shared" si="7"/>
        <v>3</v>
      </c>
      <c r="Z10" s="29">
        <f>N10</f>
        <v>259</v>
      </c>
      <c r="AA10" s="39" t="s">
        <v>329</v>
      </c>
    </row>
    <row r="11" spans="1:27">
      <c r="A11" s="10" t="s">
        <v>172</v>
      </c>
      <c r="B11" s="10" t="s">
        <v>74</v>
      </c>
      <c r="C11" s="10"/>
      <c r="D11" s="29">
        <v>90</v>
      </c>
      <c r="E11" s="31">
        <v>68</v>
      </c>
      <c r="F11" s="31"/>
      <c r="G11" s="32">
        <f t="shared" si="8"/>
        <v>68</v>
      </c>
      <c r="H11" s="29">
        <v>32</v>
      </c>
      <c r="I11" s="31">
        <v>76</v>
      </c>
      <c r="J11" s="31">
        <v>97</v>
      </c>
      <c r="K11" s="31"/>
      <c r="L11" s="35">
        <f>MAX(I11:K11)</f>
        <v>97</v>
      </c>
      <c r="M11" s="29"/>
      <c r="N11" s="36">
        <f t="shared" si="0"/>
        <v>287</v>
      </c>
      <c r="O11" s="2">
        <f t="shared" si="1"/>
        <v>4</v>
      </c>
      <c r="P11" s="2"/>
      <c r="Q11" s="2"/>
      <c r="R11" s="2"/>
      <c r="S11" s="2"/>
      <c r="T11" s="2">
        <f t="shared" si="2"/>
        <v>1</v>
      </c>
      <c r="U11" s="2">
        <f t="shared" si="3"/>
        <v>1</v>
      </c>
      <c r="V11" s="2">
        <f t="shared" si="4"/>
        <v>0</v>
      </c>
      <c r="W11" s="2">
        <f t="shared" si="5"/>
        <v>1</v>
      </c>
      <c r="X11" s="2">
        <f t="shared" si="6"/>
        <v>0</v>
      </c>
      <c r="Y11" s="2">
        <f t="shared" si="7"/>
        <v>3</v>
      </c>
      <c r="Z11" s="29">
        <f>N11-MIN(D11,G11:H11,L11:M11)</f>
        <v>255</v>
      </c>
      <c r="AA11" s="39" t="s">
        <v>329</v>
      </c>
    </row>
    <row r="12" spans="1:27">
      <c r="A12" s="10" t="s">
        <v>165</v>
      </c>
      <c r="B12" s="10" t="s">
        <v>55</v>
      </c>
      <c r="C12" s="10" t="s">
        <v>17</v>
      </c>
      <c r="D12" s="29">
        <v>90</v>
      </c>
      <c r="E12" s="31"/>
      <c r="F12" s="31">
        <v>78</v>
      </c>
      <c r="G12" s="32">
        <f t="shared" si="8"/>
        <v>78</v>
      </c>
      <c r="H12" s="29">
        <v>10</v>
      </c>
      <c r="I12" s="31">
        <v>23</v>
      </c>
      <c r="J12" s="31"/>
      <c r="K12" s="31"/>
      <c r="L12" s="35">
        <f>MAX(I12:K12)</f>
        <v>23</v>
      </c>
      <c r="M12" s="29">
        <v>86</v>
      </c>
      <c r="N12" s="36">
        <f t="shared" si="0"/>
        <v>287</v>
      </c>
      <c r="O12" s="2">
        <f t="shared" si="1"/>
        <v>5</v>
      </c>
      <c r="P12" s="2"/>
      <c r="Q12" s="2"/>
      <c r="R12" s="2"/>
      <c r="S12" s="2"/>
      <c r="T12" s="2">
        <f t="shared" si="2"/>
        <v>1</v>
      </c>
      <c r="U12" s="2">
        <f t="shared" si="3"/>
        <v>1</v>
      </c>
      <c r="V12" s="2">
        <f t="shared" si="4"/>
        <v>0</v>
      </c>
      <c r="W12" s="2">
        <f t="shared" si="5"/>
        <v>0</v>
      </c>
      <c r="X12" s="2">
        <f t="shared" si="6"/>
        <v>1</v>
      </c>
      <c r="Y12" s="2">
        <f t="shared" si="7"/>
        <v>3</v>
      </c>
      <c r="Z12" s="29">
        <f>M12+D12+G12</f>
        <v>254</v>
      </c>
      <c r="AA12" s="39" t="s">
        <v>329</v>
      </c>
    </row>
    <row r="13" spans="1:27">
      <c r="A13" s="8" t="s">
        <v>108</v>
      </c>
      <c r="B13" s="2"/>
      <c r="C13" s="2"/>
      <c r="D13" s="29">
        <v>95</v>
      </c>
      <c r="E13" s="31">
        <v>93</v>
      </c>
      <c r="F13" s="31">
        <v>82</v>
      </c>
      <c r="G13" s="32">
        <f t="shared" si="8"/>
        <v>93</v>
      </c>
      <c r="H13" s="29">
        <v>65</v>
      </c>
      <c r="I13" s="31"/>
      <c r="J13" s="31"/>
      <c r="K13" s="31"/>
      <c r="L13" s="35"/>
      <c r="M13" s="29"/>
      <c r="N13" s="36">
        <f t="shared" si="0"/>
        <v>253</v>
      </c>
      <c r="O13" s="2">
        <f t="shared" si="1"/>
        <v>3</v>
      </c>
      <c r="P13" s="2"/>
      <c r="Q13" s="2"/>
      <c r="R13" s="2"/>
      <c r="S13" s="2"/>
      <c r="T13" s="2">
        <f t="shared" si="2"/>
        <v>1</v>
      </c>
      <c r="U13" s="2">
        <f t="shared" si="3"/>
        <v>1</v>
      </c>
      <c r="V13" s="2">
        <f t="shared" si="4"/>
        <v>1</v>
      </c>
      <c r="W13" s="2">
        <f t="shared" si="5"/>
        <v>0</v>
      </c>
      <c r="X13" s="2">
        <f t="shared" si="6"/>
        <v>0</v>
      </c>
      <c r="Y13" s="2">
        <f t="shared" si="7"/>
        <v>3</v>
      </c>
      <c r="Z13" s="29">
        <f>N13</f>
        <v>253</v>
      </c>
      <c r="AA13" s="39" t="s">
        <v>329</v>
      </c>
    </row>
    <row r="14" spans="1:27">
      <c r="A14" s="2" t="s">
        <v>88</v>
      </c>
      <c r="B14" s="2" t="s">
        <v>10</v>
      </c>
      <c r="C14" s="2" t="s">
        <v>15</v>
      </c>
      <c r="D14" s="29">
        <v>88</v>
      </c>
      <c r="E14" s="31">
        <v>69</v>
      </c>
      <c r="F14" s="31"/>
      <c r="G14" s="32">
        <f t="shared" si="8"/>
        <v>69</v>
      </c>
      <c r="H14" s="29">
        <v>45</v>
      </c>
      <c r="I14" s="31"/>
      <c r="J14" s="31">
        <v>93</v>
      </c>
      <c r="K14" s="31"/>
      <c r="L14" s="35">
        <f>MAX(I14:K14)</f>
        <v>93</v>
      </c>
      <c r="M14" s="29">
        <v>28</v>
      </c>
      <c r="N14" s="36">
        <f t="shared" si="0"/>
        <v>323</v>
      </c>
      <c r="O14" s="2">
        <f t="shared" si="1"/>
        <v>5</v>
      </c>
      <c r="P14" s="2"/>
      <c r="Q14" s="2"/>
      <c r="R14" s="2"/>
      <c r="S14" s="2"/>
      <c r="T14" s="2">
        <f t="shared" si="2"/>
        <v>1</v>
      </c>
      <c r="U14" s="2">
        <f t="shared" si="3"/>
        <v>1</v>
      </c>
      <c r="V14" s="2">
        <f t="shared" si="4"/>
        <v>0</v>
      </c>
      <c r="W14" s="2">
        <f t="shared" si="5"/>
        <v>1</v>
      </c>
      <c r="X14" s="2">
        <f t="shared" si="6"/>
        <v>0</v>
      </c>
      <c r="Y14" s="2">
        <f t="shared" si="7"/>
        <v>3</v>
      </c>
      <c r="Z14" s="29">
        <f>L14+D14+G14</f>
        <v>250</v>
      </c>
      <c r="AA14" s="39" t="s">
        <v>329</v>
      </c>
    </row>
    <row r="15" spans="1:27">
      <c r="A15" s="2" t="s">
        <v>84</v>
      </c>
      <c r="B15" s="2" t="s">
        <v>77</v>
      </c>
      <c r="C15" s="2" t="s">
        <v>38</v>
      </c>
      <c r="D15" s="29">
        <v>91</v>
      </c>
      <c r="E15" s="31">
        <v>72</v>
      </c>
      <c r="F15" s="31">
        <v>34</v>
      </c>
      <c r="G15" s="32">
        <f t="shared" si="8"/>
        <v>72</v>
      </c>
      <c r="H15" s="29">
        <v>11</v>
      </c>
      <c r="I15" s="31"/>
      <c r="J15" s="31">
        <v>87</v>
      </c>
      <c r="K15" s="31"/>
      <c r="L15" s="35">
        <f>MAX(I15:K15)</f>
        <v>87</v>
      </c>
      <c r="M15" s="29"/>
      <c r="N15" s="36">
        <f t="shared" si="0"/>
        <v>261</v>
      </c>
      <c r="O15" s="2">
        <f t="shared" si="1"/>
        <v>4</v>
      </c>
      <c r="P15" s="2"/>
      <c r="Q15" s="2"/>
      <c r="R15" s="2"/>
      <c r="S15" s="2"/>
      <c r="T15" s="2">
        <f t="shared" si="2"/>
        <v>1</v>
      </c>
      <c r="U15" s="2">
        <f t="shared" si="3"/>
        <v>1</v>
      </c>
      <c r="V15" s="2">
        <f t="shared" si="4"/>
        <v>0</v>
      </c>
      <c r="W15" s="2">
        <f t="shared" si="5"/>
        <v>1</v>
      </c>
      <c r="X15" s="2">
        <f t="shared" si="6"/>
        <v>0</v>
      </c>
      <c r="Y15" s="2">
        <f t="shared" si="7"/>
        <v>3</v>
      </c>
      <c r="Z15" s="29">
        <f>N15-MIN(D15,G15:H15,L15:M15)</f>
        <v>250</v>
      </c>
      <c r="AA15" s="39" t="s">
        <v>329</v>
      </c>
    </row>
    <row r="16" spans="1:27">
      <c r="A16" s="2" t="s">
        <v>103</v>
      </c>
      <c r="B16" s="2" t="s">
        <v>27</v>
      </c>
      <c r="C16" s="2" t="s">
        <v>0</v>
      </c>
      <c r="D16" s="29">
        <v>88</v>
      </c>
      <c r="E16" s="31">
        <v>83</v>
      </c>
      <c r="F16" s="31"/>
      <c r="G16" s="32">
        <f t="shared" si="8"/>
        <v>83</v>
      </c>
      <c r="H16" s="29"/>
      <c r="I16" s="31"/>
      <c r="J16" s="31"/>
      <c r="K16" s="31"/>
      <c r="L16" s="35"/>
      <c r="M16" s="38">
        <v>76</v>
      </c>
      <c r="N16" s="36">
        <f t="shared" si="0"/>
        <v>247</v>
      </c>
      <c r="O16" s="2">
        <f t="shared" si="1"/>
        <v>3</v>
      </c>
      <c r="P16" s="2"/>
      <c r="Q16" s="2"/>
      <c r="R16" s="2"/>
      <c r="S16" s="2"/>
      <c r="T16" s="2">
        <f t="shared" si="2"/>
        <v>1</v>
      </c>
      <c r="U16" s="2">
        <f t="shared" si="3"/>
        <v>1</v>
      </c>
      <c r="V16" s="2">
        <f t="shared" si="4"/>
        <v>0</v>
      </c>
      <c r="W16" s="2">
        <f t="shared" si="5"/>
        <v>0</v>
      </c>
      <c r="X16" s="2">
        <f t="shared" si="6"/>
        <v>1</v>
      </c>
      <c r="Y16" s="2">
        <f t="shared" si="7"/>
        <v>3</v>
      </c>
      <c r="Z16" s="29">
        <f>N16</f>
        <v>247</v>
      </c>
      <c r="AA16" s="39" t="s">
        <v>329</v>
      </c>
    </row>
    <row r="17" spans="1:27">
      <c r="A17" s="2" t="s">
        <v>96</v>
      </c>
      <c r="B17" s="2" t="s">
        <v>97</v>
      </c>
      <c r="C17" s="2" t="s">
        <v>11</v>
      </c>
      <c r="D17" s="29">
        <v>91</v>
      </c>
      <c r="E17" s="31">
        <v>75</v>
      </c>
      <c r="F17" s="31"/>
      <c r="G17" s="32">
        <f t="shared" si="8"/>
        <v>75</v>
      </c>
      <c r="H17" s="29"/>
      <c r="I17" s="31">
        <v>80</v>
      </c>
      <c r="J17" s="31"/>
      <c r="K17" s="31"/>
      <c r="L17" s="35">
        <f>MAX(I17:K17)</f>
        <v>80</v>
      </c>
      <c r="M17" s="29"/>
      <c r="N17" s="36">
        <f t="shared" si="0"/>
        <v>246</v>
      </c>
      <c r="O17" s="2">
        <f t="shared" si="1"/>
        <v>3</v>
      </c>
      <c r="P17" s="2"/>
      <c r="Q17" s="2"/>
      <c r="R17" s="2"/>
      <c r="S17" s="2"/>
      <c r="T17" s="2">
        <f t="shared" si="2"/>
        <v>1</v>
      </c>
      <c r="U17" s="2">
        <f t="shared" si="3"/>
        <v>1</v>
      </c>
      <c r="V17" s="2">
        <f t="shared" si="4"/>
        <v>0</v>
      </c>
      <c r="W17" s="2">
        <f t="shared" si="5"/>
        <v>1</v>
      </c>
      <c r="X17" s="2">
        <f t="shared" si="6"/>
        <v>0</v>
      </c>
      <c r="Y17" s="2">
        <f t="shared" si="7"/>
        <v>3</v>
      </c>
      <c r="Z17" s="29">
        <f>N17</f>
        <v>246</v>
      </c>
      <c r="AA17" s="39" t="s">
        <v>329</v>
      </c>
    </row>
    <row r="18" spans="1:27">
      <c r="A18" s="10" t="s">
        <v>180</v>
      </c>
      <c r="B18" s="10" t="s">
        <v>36</v>
      </c>
      <c r="C18" s="10" t="s">
        <v>28</v>
      </c>
      <c r="D18" s="29">
        <v>72</v>
      </c>
      <c r="E18" s="31"/>
      <c r="F18" s="31">
        <v>35</v>
      </c>
      <c r="G18" s="32">
        <f t="shared" si="8"/>
        <v>35</v>
      </c>
      <c r="H18" s="29">
        <v>35</v>
      </c>
      <c r="I18" s="31">
        <v>79</v>
      </c>
      <c r="J18" s="31"/>
      <c r="K18" s="31"/>
      <c r="L18" s="35">
        <f>MAX(I18:K18)</f>
        <v>79</v>
      </c>
      <c r="M18" s="29">
        <v>80</v>
      </c>
      <c r="N18" s="36">
        <f t="shared" si="0"/>
        <v>301</v>
      </c>
      <c r="O18" s="2">
        <f t="shared" si="1"/>
        <v>5</v>
      </c>
      <c r="P18" s="2"/>
      <c r="Q18" s="2"/>
      <c r="R18" s="2"/>
      <c r="S18" s="2"/>
      <c r="T18" s="2">
        <f t="shared" si="2"/>
        <v>1</v>
      </c>
      <c r="U18" s="2">
        <f t="shared" si="3"/>
        <v>0</v>
      </c>
      <c r="V18" s="2">
        <f t="shared" si="4"/>
        <v>0</v>
      </c>
      <c r="W18" s="2">
        <f t="shared" si="5"/>
        <v>1</v>
      </c>
      <c r="X18" s="2">
        <f t="shared" si="6"/>
        <v>1</v>
      </c>
      <c r="Y18" s="2">
        <f t="shared" si="7"/>
        <v>3</v>
      </c>
      <c r="Z18" s="29">
        <f>L18+M18+D18</f>
        <v>231</v>
      </c>
      <c r="AA18" s="39" t="s">
        <v>329</v>
      </c>
    </row>
    <row r="19" spans="1:27">
      <c r="A19" s="10" t="s">
        <v>178</v>
      </c>
      <c r="B19" s="10" t="s">
        <v>137</v>
      </c>
      <c r="C19" s="10" t="s">
        <v>66</v>
      </c>
      <c r="D19" s="29">
        <v>89</v>
      </c>
      <c r="E19" s="31"/>
      <c r="F19" s="31">
        <v>56</v>
      </c>
      <c r="G19" s="32">
        <f t="shared" si="8"/>
        <v>56</v>
      </c>
      <c r="H19" s="29">
        <v>39</v>
      </c>
      <c r="I19" s="31">
        <v>83</v>
      </c>
      <c r="J19" s="31"/>
      <c r="K19" s="31"/>
      <c r="L19" s="35">
        <f>MAX(I19:K19)</f>
        <v>83</v>
      </c>
      <c r="M19" s="29"/>
      <c r="N19" s="36">
        <f t="shared" si="0"/>
        <v>267</v>
      </c>
      <c r="O19" s="2">
        <f t="shared" si="1"/>
        <v>4</v>
      </c>
      <c r="P19" s="2"/>
      <c r="Q19" s="2"/>
      <c r="R19" s="2"/>
      <c r="S19" s="2"/>
      <c r="T19" s="2">
        <f t="shared" si="2"/>
        <v>1</v>
      </c>
      <c r="U19" s="2">
        <f t="shared" si="3"/>
        <v>1</v>
      </c>
      <c r="V19" s="2">
        <f t="shared" si="4"/>
        <v>0</v>
      </c>
      <c r="W19" s="2">
        <f t="shared" si="5"/>
        <v>1</v>
      </c>
      <c r="X19" s="2">
        <f t="shared" si="6"/>
        <v>0</v>
      </c>
      <c r="Y19" s="2">
        <f t="shared" si="7"/>
        <v>3</v>
      </c>
      <c r="Z19" s="29">
        <f>N19-MIN(D19,G19:H19,L19:M19)</f>
        <v>228</v>
      </c>
      <c r="AA19" s="39" t="s">
        <v>329</v>
      </c>
    </row>
    <row r="20" spans="1:27">
      <c r="A20" s="2" t="s">
        <v>105</v>
      </c>
      <c r="B20" s="2" t="s">
        <v>10</v>
      </c>
      <c r="C20" s="2" t="s">
        <v>37</v>
      </c>
      <c r="D20" s="29">
        <v>82</v>
      </c>
      <c r="E20" s="31"/>
      <c r="F20" s="31">
        <v>52</v>
      </c>
      <c r="G20" s="32">
        <f t="shared" si="8"/>
        <v>52</v>
      </c>
      <c r="H20" s="29">
        <v>44</v>
      </c>
      <c r="I20" s="31"/>
      <c r="J20" s="31">
        <v>90</v>
      </c>
      <c r="K20" s="31"/>
      <c r="L20" s="35">
        <f>MAX(I20:K20)</f>
        <v>90</v>
      </c>
      <c r="M20" s="29"/>
      <c r="N20" s="36">
        <f t="shared" si="0"/>
        <v>268</v>
      </c>
      <c r="O20" s="2">
        <f t="shared" si="1"/>
        <v>4</v>
      </c>
      <c r="P20" s="2"/>
      <c r="Q20" s="2"/>
      <c r="R20" s="2"/>
      <c r="S20" s="2"/>
      <c r="T20" s="2">
        <f t="shared" si="2"/>
        <v>1</v>
      </c>
      <c r="U20" s="2">
        <f t="shared" si="3"/>
        <v>1</v>
      </c>
      <c r="V20" s="2">
        <f t="shared" si="4"/>
        <v>0</v>
      </c>
      <c r="W20" s="2">
        <f t="shared" si="5"/>
        <v>1</v>
      </c>
      <c r="X20" s="2">
        <f t="shared" si="6"/>
        <v>0</v>
      </c>
      <c r="Y20" s="2">
        <f t="shared" si="7"/>
        <v>3</v>
      </c>
      <c r="Z20" s="29">
        <f>N20-MIN(D20,G20:H20,L20:M20)</f>
        <v>224</v>
      </c>
      <c r="AA20" s="39" t="s">
        <v>329</v>
      </c>
    </row>
    <row r="21" spans="1:27">
      <c r="A21" s="2" t="s">
        <v>82</v>
      </c>
      <c r="B21" s="2" t="s">
        <v>47</v>
      </c>
      <c r="C21" s="2" t="s">
        <v>37</v>
      </c>
      <c r="D21" s="29">
        <v>92</v>
      </c>
      <c r="E21" s="31">
        <v>72</v>
      </c>
      <c r="F21" s="31">
        <v>32</v>
      </c>
      <c r="G21" s="32">
        <f t="shared" si="8"/>
        <v>72</v>
      </c>
      <c r="H21" s="29">
        <v>59</v>
      </c>
      <c r="I21" s="31"/>
      <c r="J21" s="31"/>
      <c r="K21" s="31"/>
      <c r="L21" s="35"/>
      <c r="M21" s="29"/>
      <c r="N21" s="36">
        <f t="shared" si="0"/>
        <v>223</v>
      </c>
      <c r="O21" s="2">
        <f t="shared" si="1"/>
        <v>3</v>
      </c>
      <c r="P21" s="2"/>
      <c r="Q21" s="2"/>
      <c r="R21" s="2"/>
      <c r="S21" s="2"/>
      <c r="T21" s="2">
        <f t="shared" si="2"/>
        <v>1</v>
      </c>
      <c r="U21" s="2">
        <f t="shared" si="3"/>
        <v>1</v>
      </c>
      <c r="V21" s="2">
        <f t="shared" si="4"/>
        <v>1</v>
      </c>
      <c r="W21" s="2">
        <f t="shared" si="5"/>
        <v>0</v>
      </c>
      <c r="X21" s="2">
        <f t="shared" si="6"/>
        <v>0</v>
      </c>
      <c r="Y21" s="2">
        <f t="shared" si="7"/>
        <v>3</v>
      </c>
      <c r="Z21" s="29">
        <f t="shared" ref="Z21:Z27" si="9">N21</f>
        <v>223</v>
      </c>
      <c r="AA21" s="39" t="s">
        <v>329</v>
      </c>
    </row>
    <row r="22" spans="1:27">
      <c r="A22" s="2" t="s">
        <v>99</v>
      </c>
      <c r="B22" s="2" t="s">
        <v>100</v>
      </c>
      <c r="C22" s="2" t="s">
        <v>15</v>
      </c>
      <c r="D22" s="29">
        <v>95</v>
      </c>
      <c r="E22" s="31"/>
      <c r="F22" s="31"/>
      <c r="G22" s="32"/>
      <c r="H22" s="29">
        <v>59</v>
      </c>
      <c r="I22" s="31"/>
      <c r="J22" s="31"/>
      <c r="K22" s="31"/>
      <c r="L22" s="35"/>
      <c r="M22" s="38">
        <v>65</v>
      </c>
      <c r="N22" s="36">
        <f t="shared" si="0"/>
        <v>219</v>
      </c>
      <c r="O22" s="2">
        <f t="shared" si="1"/>
        <v>3</v>
      </c>
      <c r="P22" s="2"/>
      <c r="Q22" s="2"/>
      <c r="R22" s="2"/>
      <c r="S22" s="2"/>
      <c r="T22" s="2">
        <f t="shared" si="2"/>
        <v>1</v>
      </c>
      <c r="U22" s="2">
        <f t="shared" si="3"/>
        <v>0</v>
      </c>
      <c r="V22" s="2">
        <f t="shared" si="4"/>
        <v>1</v>
      </c>
      <c r="W22" s="2">
        <f t="shared" si="5"/>
        <v>0</v>
      </c>
      <c r="X22" s="2">
        <f t="shared" si="6"/>
        <v>1</v>
      </c>
      <c r="Y22" s="2">
        <f t="shared" si="7"/>
        <v>3</v>
      </c>
      <c r="Z22" s="29">
        <f t="shared" si="9"/>
        <v>219</v>
      </c>
      <c r="AA22" s="39" t="s">
        <v>329</v>
      </c>
    </row>
    <row r="23" spans="1:27">
      <c r="A23" s="10" t="s">
        <v>173</v>
      </c>
      <c r="B23" s="10" t="s">
        <v>174</v>
      </c>
      <c r="C23" s="10" t="s">
        <v>102</v>
      </c>
      <c r="D23" s="29">
        <v>87</v>
      </c>
      <c r="E23" s="31"/>
      <c r="F23" s="31">
        <v>63</v>
      </c>
      <c r="G23" s="32">
        <f t="shared" ref="G23:G29" si="10">MAX(E23:F23)</f>
        <v>63</v>
      </c>
      <c r="H23" s="29"/>
      <c r="I23" s="31">
        <v>63</v>
      </c>
      <c r="J23" s="31"/>
      <c r="K23" s="31"/>
      <c r="L23" s="35">
        <f>MAX(I23:K23)</f>
        <v>63</v>
      </c>
      <c r="M23" s="29"/>
      <c r="N23" s="36">
        <f t="shared" si="0"/>
        <v>213</v>
      </c>
      <c r="O23" s="2">
        <f t="shared" si="1"/>
        <v>3</v>
      </c>
      <c r="P23" s="2"/>
      <c r="Q23" s="2"/>
      <c r="R23" s="2"/>
      <c r="S23" s="2"/>
      <c r="T23" s="2">
        <f t="shared" si="2"/>
        <v>1</v>
      </c>
      <c r="U23" s="2">
        <f t="shared" si="3"/>
        <v>1</v>
      </c>
      <c r="V23" s="2">
        <f t="shared" si="4"/>
        <v>0</v>
      </c>
      <c r="W23" s="2">
        <f t="shared" si="5"/>
        <v>1</v>
      </c>
      <c r="X23" s="2">
        <f t="shared" si="6"/>
        <v>0</v>
      </c>
      <c r="Y23" s="2">
        <f t="shared" si="7"/>
        <v>3</v>
      </c>
      <c r="Z23" s="29">
        <f t="shared" si="9"/>
        <v>213</v>
      </c>
      <c r="AA23" s="39" t="s">
        <v>329</v>
      </c>
    </row>
    <row r="24" spans="1:27">
      <c r="A24" s="4" t="s">
        <v>72</v>
      </c>
      <c r="B24" s="4" t="s">
        <v>62</v>
      </c>
      <c r="C24" s="4" t="s">
        <v>19</v>
      </c>
      <c r="D24" s="29">
        <v>83</v>
      </c>
      <c r="E24" s="31"/>
      <c r="F24" s="31">
        <v>54</v>
      </c>
      <c r="G24" s="32">
        <f t="shared" si="10"/>
        <v>54</v>
      </c>
      <c r="H24" s="29"/>
      <c r="I24" s="31"/>
      <c r="J24" s="31"/>
      <c r="K24" s="31"/>
      <c r="L24" s="35"/>
      <c r="M24" s="29">
        <v>75</v>
      </c>
      <c r="N24" s="36">
        <f t="shared" si="0"/>
        <v>212</v>
      </c>
      <c r="O24" s="2">
        <f t="shared" si="1"/>
        <v>3</v>
      </c>
      <c r="P24" s="2"/>
      <c r="Q24" s="2"/>
      <c r="R24" s="2"/>
      <c r="S24" s="2"/>
      <c r="T24" s="2">
        <f t="shared" si="2"/>
        <v>1</v>
      </c>
      <c r="U24" s="2">
        <f t="shared" si="3"/>
        <v>1</v>
      </c>
      <c r="V24" s="2">
        <f t="shared" si="4"/>
        <v>0</v>
      </c>
      <c r="W24" s="2">
        <f t="shared" si="5"/>
        <v>0</v>
      </c>
      <c r="X24" s="2">
        <f t="shared" si="6"/>
        <v>1</v>
      </c>
      <c r="Y24" s="2">
        <f t="shared" si="7"/>
        <v>3</v>
      </c>
      <c r="Z24" s="29">
        <f t="shared" si="9"/>
        <v>212</v>
      </c>
      <c r="AA24" s="39" t="s">
        <v>329</v>
      </c>
    </row>
    <row r="25" spans="1:27">
      <c r="A25" s="2" t="s">
        <v>106</v>
      </c>
      <c r="B25" s="2" t="s">
        <v>51</v>
      </c>
      <c r="C25" s="2" t="s">
        <v>107</v>
      </c>
      <c r="D25" s="29">
        <v>92</v>
      </c>
      <c r="E25" s="31"/>
      <c r="F25" s="31">
        <v>66</v>
      </c>
      <c r="G25" s="32">
        <f t="shared" si="10"/>
        <v>66</v>
      </c>
      <c r="H25" s="29">
        <v>50</v>
      </c>
      <c r="I25" s="31"/>
      <c r="J25" s="31"/>
      <c r="K25" s="31"/>
      <c r="L25" s="35"/>
      <c r="M25" s="29"/>
      <c r="N25" s="36">
        <f t="shared" si="0"/>
        <v>208</v>
      </c>
      <c r="O25" s="2">
        <f t="shared" si="1"/>
        <v>3</v>
      </c>
      <c r="P25" s="2"/>
      <c r="Q25" s="2"/>
      <c r="R25" s="2"/>
      <c r="S25" s="2"/>
      <c r="T25" s="2">
        <f t="shared" si="2"/>
        <v>1</v>
      </c>
      <c r="U25" s="2">
        <f t="shared" si="3"/>
        <v>1</v>
      </c>
      <c r="V25" s="2">
        <f t="shared" si="4"/>
        <v>1</v>
      </c>
      <c r="W25" s="2">
        <f t="shared" si="5"/>
        <v>0</v>
      </c>
      <c r="X25" s="2">
        <f t="shared" si="6"/>
        <v>0</v>
      </c>
      <c r="Y25" s="2">
        <f t="shared" si="7"/>
        <v>3</v>
      </c>
      <c r="Z25" s="29">
        <f t="shared" si="9"/>
        <v>208</v>
      </c>
      <c r="AA25" s="39" t="s">
        <v>329</v>
      </c>
    </row>
    <row r="26" spans="1:27">
      <c r="A26" s="2" t="s">
        <v>95</v>
      </c>
      <c r="B26" s="2" t="s">
        <v>87</v>
      </c>
      <c r="C26" s="2" t="s">
        <v>64</v>
      </c>
      <c r="D26" s="29">
        <v>83</v>
      </c>
      <c r="E26" s="31"/>
      <c r="F26" s="31">
        <v>60</v>
      </c>
      <c r="G26" s="32">
        <f t="shared" si="10"/>
        <v>60</v>
      </c>
      <c r="H26" s="29"/>
      <c r="I26" s="31"/>
      <c r="J26" s="31"/>
      <c r="K26" s="31"/>
      <c r="L26" s="35"/>
      <c r="M26" s="29">
        <v>60</v>
      </c>
      <c r="N26" s="36">
        <f t="shared" si="0"/>
        <v>203</v>
      </c>
      <c r="O26" s="2">
        <f t="shared" si="1"/>
        <v>3</v>
      </c>
      <c r="P26" s="2"/>
      <c r="Q26" s="2"/>
      <c r="R26" s="2"/>
      <c r="S26" s="2"/>
      <c r="T26" s="2">
        <f t="shared" si="2"/>
        <v>1</v>
      </c>
      <c r="U26" s="2">
        <f t="shared" si="3"/>
        <v>1</v>
      </c>
      <c r="V26" s="2">
        <f t="shared" si="4"/>
        <v>0</v>
      </c>
      <c r="W26" s="2">
        <f t="shared" si="5"/>
        <v>0</v>
      </c>
      <c r="X26" s="2">
        <f t="shared" si="6"/>
        <v>1</v>
      </c>
      <c r="Y26" s="2">
        <f t="shared" si="7"/>
        <v>3</v>
      </c>
      <c r="Z26" s="29">
        <f t="shared" si="9"/>
        <v>203</v>
      </c>
      <c r="AA26" s="39" t="s">
        <v>329</v>
      </c>
    </row>
    <row r="27" spans="1:27">
      <c r="A27" s="10" t="s">
        <v>169</v>
      </c>
      <c r="B27" s="10" t="s">
        <v>45</v>
      </c>
      <c r="C27" s="10" t="s">
        <v>71</v>
      </c>
      <c r="D27" s="29"/>
      <c r="E27" s="31"/>
      <c r="F27" s="31">
        <v>60</v>
      </c>
      <c r="G27" s="32">
        <f t="shared" si="10"/>
        <v>60</v>
      </c>
      <c r="H27" s="29">
        <v>53</v>
      </c>
      <c r="I27" s="31">
        <v>85</v>
      </c>
      <c r="J27" s="31"/>
      <c r="K27" s="31"/>
      <c r="L27" s="35">
        <f>MAX(I27:K27)</f>
        <v>85</v>
      </c>
      <c r="M27" s="29"/>
      <c r="N27" s="36">
        <f t="shared" si="0"/>
        <v>198</v>
      </c>
      <c r="O27" s="2">
        <f t="shared" si="1"/>
        <v>3</v>
      </c>
      <c r="P27" s="2"/>
      <c r="Q27" s="2"/>
      <c r="R27" s="2"/>
      <c r="S27" s="2"/>
      <c r="T27" s="2">
        <f t="shared" si="2"/>
        <v>0</v>
      </c>
      <c r="U27" s="2">
        <f t="shared" si="3"/>
        <v>1</v>
      </c>
      <c r="V27" s="2">
        <f t="shared" si="4"/>
        <v>1</v>
      </c>
      <c r="W27" s="2">
        <f t="shared" si="5"/>
        <v>1</v>
      </c>
      <c r="X27" s="2">
        <f t="shared" si="6"/>
        <v>0</v>
      </c>
      <c r="Y27" s="2">
        <f t="shared" si="7"/>
        <v>3</v>
      </c>
      <c r="Z27" s="29">
        <f t="shared" si="9"/>
        <v>198</v>
      </c>
      <c r="AA27" s="39" t="s">
        <v>329</v>
      </c>
    </row>
    <row r="28" spans="1:27">
      <c r="A28" s="10" t="s">
        <v>104</v>
      </c>
      <c r="B28" s="10" t="s">
        <v>35</v>
      </c>
      <c r="C28" s="10" t="s">
        <v>83</v>
      </c>
      <c r="D28" s="29">
        <v>76</v>
      </c>
      <c r="E28" s="31">
        <v>54</v>
      </c>
      <c r="F28" s="31">
        <v>37</v>
      </c>
      <c r="G28" s="32">
        <f t="shared" si="10"/>
        <v>54</v>
      </c>
      <c r="H28" s="29">
        <v>40</v>
      </c>
      <c r="I28" s="31"/>
      <c r="J28" s="31"/>
      <c r="K28" s="31"/>
      <c r="L28" s="35"/>
      <c r="M28" s="29">
        <v>65</v>
      </c>
      <c r="N28" s="36">
        <f t="shared" si="0"/>
        <v>235</v>
      </c>
      <c r="O28" s="2">
        <f t="shared" si="1"/>
        <v>4</v>
      </c>
      <c r="P28" s="2"/>
      <c r="Q28" s="2"/>
      <c r="R28" s="2"/>
      <c r="S28" s="2"/>
      <c r="T28" s="2">
        <f t="shared" si="2"/>
        <v>1</v>
      </c>
      <c r="U28" s="2">
        <f t="shared" si="3"/>
        <v>1</v>
      </c>
      <c r="V28" s="2">
        <f t="shared" si="4"/>
        <v>0</v>
      </c>
      <c r="W28" s="2">
        <f t="shared" si="5"/>
        <v>0</v>
      </c>
      <c r="X28" s="2">
        <f t="shared" si="6"/>
        <v>1</v>
      </c>
      <c r="Y28" s="2">
        <f t="shared" si="7"/>
        <v>3</v>
      </c>
      <c r="Z28" s="29">
        <f>N28-MIN(D28,G28:H28,L28:M28)</f>
        <v>195</v>
      </c>
      <c r="AA28" s="39" t="s">
        <v>329</v>
      </c>
    </row>
    <row r="29" spans="1:27">
      <c r="A29" s="10" t="s">
        <v>166</v>
      </c>
      <c r="B29" s="10" t="s">
        <v>167</v>
      </c>
      <c r="C29" s="10" t="s">
        <v>13</v>
      </c>
      <c r="D29" s="29">
        <v>19</v>
      </c>
      <c r="E29" s="31">
        <v>8</v>
      </c>
      <c r="F29" s="31"/>
      <c r="G29" s="32">
        <f t="shared" si="10"/>
        <v>8</v>
      </c>
      <c r="H29" s="29">
        <v>45</v>
      </c>
      <c r="I29" s="31">
        <v>75</v>
      </c>
      <c r="J29" s="31"/>
      <c r="K29" s="31"/>
      <c r="L29" s="35">
        <f>MAX(I29:K29)</f>
        <v>75</v>
      </c>
      <c r="M29" s="29">
        <v>83</v>
      </c>
      <c r="N29" s="36">
        <f t="shared" si="0"/>
        <v>230</v>
      </c>
      <c r="O29" s="2">
        <f t="shared" si="1"/>
        <v>5</v>
      </c>
      <c r="P29" s="2"/>
      <c r="Q29" s="2"/>
      <c r="R29" s="2"/>
      <c r="S29" s="2"/>
      <c r="T29" s="2">
        <f t="shared" ref="T29:T35" si="11">IF(D29&gt;=50,1,0)</f>
        <v>0</v>
      </c>
      <c r="U29" s="2">
        <f t="shared" ref="U29:V35" si="12">IF(G29&gt;=50,1,0)</f>
        <v>0</v>
      </c>
      <c r="V29" s="2">
        <f t="shared" si="12"/>
        <v>0</v>
      </c>
      <c r="W29" s="2">
        <f t="shared" si="5"/>
        <v>1</v>
      </c>
      <c r="X29" s="2">
        <f t="shared" ref="X29:X35" si="13">IF(M29&gt;=60,1,0)</f>
        <v>1</v>
      </c>
      <c r="Y29" s="2">
        <f t="shared" si="7"/>
        <v>2</v>
      </c>
      <c r="Z29" s="29">
        <f>M29+L29+H29</f>
        <v>203</v>
      </c>
      <c r="AA29" s="20" t="s">
        <v>327</v>
      </c>
    </row>
    <row r="30" spans="1:27">
      <c r="A30" s="10" t="s">
        <v>176</v>
      </c>
      <c r="B30" s="10" t="s">
        <v>20</v>
      </c>
      <c r="C30" s="10" t="s">
        <v>16</v>
      </c>
      <c r="D30" s="29">
        <v>85</v>
      </c>
      <c r="E30" s="31"/>
      <c r="F30" s="31"/>
      <c r="G30" s="32"/>
      <c r="H30" s="29">
        <v>34</v>
      </c>
      <c r="I30" s="31">
        <v>82</v>
      </c>
      <c r="J30" s="31">
        <v>36</v>
      </c>
      <c r="K30" s="31"/>
      <c r="L30" s="35">
        <f>MAX(I30:K30)</f>
        <v>82</v>
      </c>
      <c r="M30" s="29"/>
      <c r="N30" s="36">
        <f t="shared" si="0"/>
        <v>201</v>
      </c>
      <c r="O30" s="2">
        <f t="shared" si="1"/>
        <v>3</v>
      </c>
      <c r="P30" s="2"/>
      <c r="Q30" s="2"/>
      <c r="R30" s="33">
        <v>51</v>
      </c>
      <c r="S30" s="2"/>
      <c r="T30" s="2">
        <f t="shared" si="11"/>
        <v>1</v>
      </c>
      <c r="U30" s="2">
        <f t="shared" si="12"/>
        <v>0</v>
      </c>
      <c r="V30" s="2">
        <f t="shared" si="12"/>
        <v>0</v>
      </c>
      <c r="W30" s="2">
        <f t="shared" si="5"/>
        <v>1</v>
      </c>
      <c r="X30" s="2">
        <f t="shared" si="13"/>
        <v>0</v>
      </c>
      <c r="Y30" s="2">
        <f t="shared" si="7"/>
        <v>2</v>
      </c>
      <c r="Z30" s="29">
        <f t="shared" ref="Z30:Z39" si="14">N30</f>
        <v>201</v>
      </c>
      <c r="AA30" s="20" t="s">
        <v>327</v>
      </c>
    </row>
    <row r="31" spans="1:27">
      <c r="A31" s="10" t="s">
        <v>170</v>
      </c>
      <c r="B31" s="10" t="s">
        <v>26</v>
      </c>
      <c r="C31" s="10" t="s">
        <v>171</v>
      </c>
      <c r="D31" s="29">
        <v>75</v>
      </c>
      <c r="E31" s="31"/>
      <c r="F31" s="31">
        <v>42</v>
      </c>
      <c r="G31" s="32">
        <f>MAX(E31:F31)</f>
        <v>42</v>
      </c>
      <c r="H31" s="29"/>
      <c r="I31" s="31"/>
      <c r="J31" s="31"/>
      <c r="K31" s="31"/>
      <c r="L31" s="35"/>
      <c r="M31" s="29">
        <v>73</v>
      </c>
      <c r="N31" s="36">
        <f t="shared" si="0"/>
        <v>190</v>
      </c>
      <c r="O31" s="2">
        <f t="shared" si="1"/>
        <v>3</v>
      </c>
      <c r="P31" s="2"/>
      <c r="Q31" s="2"/>
      <c r="R31" s="2"/>
      <c r="S31" s="2"/>
      <c r="T31" s="2">
        <f t="shared" si="11"/>
        <v>1</v>
      </c>
      <c r="U31" s="2">
        <f t="shared" si="12"/>
        <v>0</v>
      </c>
      <c r="V31" s="2">
        <f t="shared" si="12"/>
        <v>0</v>
      </c>
      <c r="W31" s="2">
        <f t="shared" si="5"/>
        <v>0</v>
      </c>
      <c r="X31" s="2">
        <f t="shared" si="13"/>
        <v>1</v>
      </c>
      <c r="Y31" s="2">
        <f t="shared" si="7"/>
        <v>2</v>
      </c>
      <c r="Z31" s="29">
        <f t="shared" si="14"/>
        <v>190</v>
      </c>
      <c r="AA31" s="20" t="s">
        <v>327</v>
      </c>
    </row>
    <row r="32" spans="1:27">
      <c r="A32" s="2" t="s">
        <v>94</v>
      </c>
      <c r="B32" s="2" t="s">
        <v>48</v>
      </c>
      <c r="C32" s="2" t="s">
        <v>17</v>
      </c>
      <c r="D32" s="29">
        <v>85</v>
      </c>
      <c r="E32" s="31"/>
      <c r="F32" s="31">
        <v>62</v>
      </c>
      <c r="G32" s="32">
        <f>MAX(E32:F32)</f>
        <v>62</v>
      </c>
      <c r="H32" s="29">
        <v>42</v>
      </c>
      <c r="I32" s="31"/>
      <c r="J32" s="31"/>
      <c r="K32" s="31"/>
      <c r="L32" s="35"/>
      <c r="M32" s="29"/>
      <c r="N32" s="36">
        <f t="shared" si="0"/>
        <v>189</v>
      </c>
      <c r="O32" s="2">
        <f t="shared" si="1"/>
        <v>3</v>
      </c>
      <c r="P32" s="2"/>
      <c r="Q32" s="2"/>
      <c r="R32" s="2"/>
      <c r="S32" s="2"/>
      <c r="T32" s="2">
        <f t="shared" si="11"/>
        <v>1</v>
      </c>
      <c r="U32" s="2">
        <f t="shared" si="12"/>
        <v>1</v>
      </c>
      <c r="V32" s="2">
        <f t="shared" si="12"/>
        <v>0</v>
      </c>
      <c r="W32" s="2">
        <f t="shared" si="5"/>
        <v>0</v>
      </c>
      <c r="X32" s="2">
        <f t="shared" si="13"/>
        <v>0</v>
      </c>
      <c r="Y32" s="2">
        <f t="shared" si="7"/>
        <v>2</v>
      </c>
      <c r="Z32" s="29">
        <f t="shared" si="14"/>
        <v>189</v>
      </c>
      <c r="AA32" s="20" t="s">
        <v>327</v>
      </c>
    </row>
    <row r="33" spans="1:27">
      <c r="A33" s="10" t="s">
        <v>175</v>
      </c>
      <c r="B33" s="10" t="s">
        <v>91</v>
      </c>
      <c r="C33" s="10"/>
      <c r="D33" s="29">
        <v>75</v>
      </c>
      <c r="E33" s="31">
        <v>53</v>
      </c>
      <c r="F33" s="31"/>
      <c r="G33" s="32">
        <f>MAX(E33:F33)</f>
        <v>53</v>
      </c>
      <c r="H33" s="29">
        <v>33</v>
      </c>
      <c r="I33" s="31"/>
      <c r="J33" s="31"/>
      <c r="K33" s="31"/>
      <c r="L33" s="35"/>
      <c r="M33" s="29"/>
      <c r="N33" s="36">
        <f t="shared" si="0"/>
        <v>161</v>
      </c>
      <c r="O33" s="2">
        <f t="shared" si="1"/>
        <v>3</v>
      </c>
      <c r="P33" s="2"/>
      <c r="Q33" s="2"/>
      <c r="R33" s="2"/>
      <c r="S33" s="2"/>
      <c r="T33" s="2">
        <f t="shared" si="11"/>
        <v>1</v>
      </c>
      <c r="U33" s="2">
        <f t="shared" si="12"/>
        <v>1</v>
      </c>
      <c r="V33" s="2">
        <f t="shared" si="12"/>
        <v>0</v>
      </c>
      <c r="W33" s="2">
        <f t="shared" si="5"/>
        <v>0</v>
      </c>
      <c r="X33" s="2">
        <f t="shared" si="13"/>
        <v>0</v>
      </c>
      <c r="Y33" s="2">
        <f t="shared" si="7"/>
        <v>2</v>
      </c>
      <c r="Z33" s="29">
        <f t="shared" si="14"/>
        <v>161</v>
      </c>
      <c r="AA33" s="20" t="s">
        <v>327</v>
      </c>
    </row>
    <row r="34" spans="1:27">
      <c r="A34" s="10" t="s">
        <v>177</v>
      </c>
      <c r="B34" s="10" t="s">
        <v>81</v>
      </c>
      <c r="C34" s="10" t="s">
        <v>14</v>
      </c>
      <c r="D34" s="29">
        <v>91</v>
      </c>
      <c r="E34" s="31"/>
      <c r="F34" s="31">
        <v>43</v>
      </c>
      <c r="G34" s="32">
        <f>MAX(E34:F34)</f>
        <v>43</v>
      </c>
      <c r="H34" s="29"/>
      <c r="I34" s="31"/>
      <c r="J34" s="31"/>
      <c r="K34" s="31"/>
      <c r="L34" s="35"/>
      <c r="M34" s="29">
        <v>59</v>
      </c>
      <c r="N34" s="36">
        <f t="shared" si="0"/>
        <v>193</v>
      </c>
      <c r="O34" s="2">
        <f t="shared" si="1"/>
        <v>3</v>
      </c>
      <c r="P34" s="2"/>
      <c r="Q34" s="2"/>
      <c r="R34" s="2"/>
      <c r="S34" s="2"/>
      <c r="T34" s="2">
        <f t="shared" si="11"/>
        <v>1</v>
      </c>
      <c r="U34" s="2">
        <f t="shared" si="12"/>
        <v>0</v>
      </c>
      <c r="V34" s="2">
        <f t="shared" si="12"/>
        <v>0</v>
      </c>
      <c r="W34" s="2">
        <f t="shared" si="5"/>
        <v>0</v>
      </c>
      <c r="X34" s="2">
        <f t="shared" si="13"/>
        <v>0</v>
      </c>
      <c r="Y34" s="2">
        <f t="shared" si="7"/>
        <v>1</v>
      </c>
      <c r="Z34" s="29">
        <f t="shared" si="14"/>
        <v>193</v>
      </c>
    </row>
    <row r="35" spans="1:27">
      <c r="A35" s="10" t="s">
        <v>181</v>
      </c>
      <c r="B35" s="10" t="s">
        <v>69</v>
      </c>
      <c r="C35" s="10" t="s">
        <v>182</v>
      </c>
      <c r="D35" s="29">
        <v>78</v>
      </c>
      <c r="E35" s="31">
        <v>25</v>
      </c>
      <c r="F35" s="31">
        <v>47</v>
      </c>
      <c r="G35" s="32">
        <f>MAX(E35:F35)</f>
        <v>47</v>
      </c>
      <c r="H35" s="29"/>
      <c r="I35" s="31"/>
      <c r="J35" s="31"/>
      <c r="K35" s="31"/>
      <c r="L35" s="35"/>
      <c r="M35" s="29">
        <v>52</v>
      </c>
      <c r="N35" s="36">
        <f t="shared" si="0"/>
        <v>177</v>
      </c>
      <c r="O35" s="2">
        <f t="shared" si="1"/>
        <v>3</v>
      </c>
      <c r="P35" s="2"/>
      <c r="Q35" s="2"/>
      <c r="R35" s="2"/>
      <c r="S35" s="2"/>
      <c r="T35" s="2">
        <f t="shared" si="11"/>
        <v>1</v>
      </c>
      <c r="U35" s="2">
        <f t="shared" si="12"/>
        <v>0</v>
      </c>
      <c r="V35" s="2">
        <f t="shared" si="12"/>
        <v>0</v>
      </c>
      <c r="W35" s="2">
        <f t="shared" si="5"/>
        <v>0</v>
      </c>
      <c r="X35" s="2">
        <f t="shared" si="13"/>
        <v>0</v>
      </c>
      <c r="Y35" s="2">
        <f t="shared" si="7"/>
        <v>1</v>
      </c>
      <c r="Z35" s="29">
        <f t="shared" si="14"/>
        <v>177</v>
      </c>
    </row>
    <row r="36" spans="1:27">
      <c r="A36" s="4" t="s">
        <v>268</v>
      </c>
      <c r="B36" s="1"/>
      <c r="C36" s="1"/>
      <c r="D36" s="29">
        <v>80</v>
      </c>
      <c r="E36" s="31"/>
      <c r="F36" s="31"/>
      <c r="G36" s="32"/>
      <c r="H36" s="29"/>
      <c r="I36" s="31"/>
      <c r="J36" s="31"/>
      <c r="K36" s="31"/>
      <c r="L36" s="35"/>
      <c r="M36" s="38"/>
      <c r="N36" s="36">
        <f t="shared" si="0"/>
        <v>80</v>
      </c>
      <c r="O36" s="2">
        <f t="shared" si="1"/>
        <v>1</v>
      </c>
      <c r="P36" s="2"/>
      <c r="Q36" s="2"/>
      <c r="R36" s="2"/>
      <c r="S36" s="2"/>
      <c r="T36" s="2">
        <f t="shared" si="2"/>
        <v>1</v>
      </c>
      <c r="U36" s="2">
        <f t="shared" si="3"/>
        <v>0</v>
      </c>
      <c r="V36" s="2">
        <f t="shared" si="4"/>
        <v>0</v>
      </c>
      <c r="W36" s="2">
        <f t="shared" si="5"/>
        <v>0</v>
      </c>
      <c r="X36" s="2">
        <f t="shared" si="6"/>
        <v>0</v>
      </c>
      <c r="Y36" s="2">
        <f t="shared" si="7"/>
        <v>1</v>
      </c>
      <c r="Z36" s="29">
        <f t="shared" si="14"/>
        <v>80</v>
      </c>
    </row>
    <row r="37" spans="1:27">
      <c r="A37" s="4" t="s">
        <v>315</v>
      </c>
      <c r="B37" s="1"/>
      <c r="C37" s="1"/>
      <c r="D37" s="29"/>
      <c r="E37" s="31"/>
      <c r="F37" s="31"/>
      <c r="G37" s="32"/>
      <c r="H37" s="29">
        <v>15</v>
      </c>
      <c r="I37" s="31">
        <v>58</v>
      </c>
      <c r="J37" s="31"/>
      <c r="K37" s="31"/>
      <c r="L37" s="35">
        <f>MAX(I37:K37)</f>
        <v>58</v>
      </c>
      <c r="M37" s="29"/>
      <c r="N37" s="36">
        <f t="shared" si="0"/>
        <v>73</v>
      </c>
      <c r="O37" s="2">
        <f t="shared" si="1"/>
        <v>2</v>
      </c>
      <c r="P37" s="2"/>
      <c r="Q37" s="2"/>
      <c r="R37" s="2"/>
      <c r="S37" s="2"/>
      <c r="T37" s="2">
        <f t="shared" si="2"/>
        <v>0</v>
      </c>
      <c r="U37" s="2">
        <f t="shared" si="3"/>
        <v>0</v>
      </c>
      <c r="V37" s="2">
        <f t="shared" si="4"/>
        <v>0</v>
      </c>
      <c r="W37" s="2">
        <f t="shared" si="5"/>
        <v>1</v>
      </c>
      <c r="X37" s="2">
        <f t="shared" si="6"/>
        <v>0</v>
      </c>
      <c r="Y37" s="2">
        <f t="shared" si="7"/>
        <v>1</v>
      </c>
      <c r="Z37" s="29">
        <f t="shared" si="14"/>
        <v>73</v>
      </c>
    </row>
    <row r="38" spans="1:27">
      <c r="A38" s="4" t="s">
        <v>266</v>
      </c>
      <c r="B38" s="1"/>
      <c r="C38" s="1"/>
      <c r="D38" s="29"/>
      <c r="E38" s="31"/>
      <c r="F38" s="31"/>
      <c r="G38" s="32"/>
      <c r="H38" s="29"/>
      <c r="I38" s="31"/>
      <c r="J38" s="31"/>
      <c r="K38" s="31"/>
      <c r="L38" s="35"/>
      <c r="M38" s="29">
        <v>66</v>
      </c>
      <c r="N38" s="36">
        <f t="shared" si="0"/>
        <v>66</v>
      </c>
      <c r="O38" s="2">
        <f t="shared" si="1"/>
        <v>1</v>
      </c>
      <c r="P38" s="2"/>
      <c r="Q38" s="2"/>
      <c r="R38" s="2"/>
      <c r="S38" s="2"/>
      <c r="T38" s="2">
        <f>IF(D38&gt;=50,1,0)</f>
        <v>0</v>
      </c>
      <c r="U38" s="2">
        <f t="shared" si="3"/>
        <v>0</v>
      </c>
      <c r="V38" s="2">
        <f t="shared" si="4"/>
        <v>0</v>
      </c>
      <c r="W38" s="2">
        <f t="shared" si="5"/>
        <v>0</v>
      </c>
      <c r="X38" s="2">
        <f t="shared" si="6"/>
        <v>1</v>
      </c>
      <c r="Y38" s="2">
        <f t="shared" si="7"/>
        <v>1</v>
      </c>
      <c r="Z38" s="29">
        <f t="shared" si="14"/>
        <v>66</v>
      </c>
    </row>
    <row r="39" spans="1:27">
      <c r="A39" s="4" t="s">
        <v>267</v>
      </c>
      <c r="B39" s="1"/>
      <c r="C39" s="1"/>
      <c r="D39" s="29"/>
      <c r="E39" s="31"/>
      <c r="F39" s="31">
        <v>19</v>
      </c>
      <c r="G39" s="32">
        <f>MAX(E39:F39)</f>
        <v>19</v>
      </c>
      <c r="H39" s="29"/>
      <c r="I39" s="31"/>
      <c r="J39" s="31"/>
      <c r="K39" s="31"/>
      <c r="L39" s="35"/>
      <c r="M39" s="29"/>
      <c r="N39" s="36">
        <f t="shared" si="0"/>
        <v>19</v>
      </c>
      <c r="O39" s="2">
        <f t="shared" si="1"/>
        <v>1</v>
      </c>
      <c r="P39" s="2"/>
      <c r="Q39" s="2"/>
      <c r="R39" s="2"/>
      <c r="S39" s="2"/>
      <c r="T39" s="2">
        <f>IF(D39&gt;=50,1,0)</f>
        <v>0</v>
      </c>
      <c r="U39" s="2">
        <f>IF(G39&gt;=50,1,0)</f>
        <v>0</v>
      </c>
      <c r="V39" s="2">
        <f>IF(H39&gt;=50,1,0)</f>
        <v>0</v>
      </c>
      <c r="W39" s="2">
        <f t="shared" si="5"/>
        <v>0</v>
      </c>
      <c r="X39" s="2">
        <f>IF(M39&gt;=60,1,0)</f>
        <v>0</v>
      </c>
      <c r="Y39" s="2">
        <f t="shared" si="7"/>
        <v>0</v>
      </c>
      <c r="Z39" s="29">
        <f t="shared" si="14"/>
        <v>19</v>
      </c>
    </row>
    <row r="40" spans="1:27">
      <c r="A40" s="4"/>
      <c r="B40" s="2"/>
      <c r="C40" s="4"/>
      <c r="D40" s="4"/>
      <c r="E40" s="4"/>
      <c r="F40" s="4"/>
      <c r="G40" s="4"/>
      <c r="H40" s="2"/>
      <c r="I40" s="2"/>
      <c r="J40" s="2"/>
      <c r="K40" s="2"/>
      <c r="L40" s="4"/>
      <c r="M40" s="2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2" spans="1:27">
      <c r="T42" t="s">
        <v>319</v>
      </c>
      <c r="U42" s="6" t="s">
        <v>319</v>
      </c>
      <c r="V42" t="s">
        <v>319</v>
      </c>
      <c r="W42" s="6" t="s">
        <v>319</v>
      </c>
      <c r="X42" s="6" t="s">
        <v>325</v>
      </c>
    </row>
  </sheetData>
  <sortState ref="A29:AE35">
    <sortCondition descending="1" ref="Y29:Y35"/>
    <sortCondition descending="1" ref="Z29:Z3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workbookViewId="0">
      <pane ySplit="1" topLeftCell="A2" activePane="bottomLeft" state="frozen"/>
      <selection pane="bottomLeft" activeCell="D1" sqref="D1:G1048576"/>
    </sheetView>
  </sheetViews>
  <sheetFormatPr defaultColWidth="8.88671875" defaultRowHeight="14.4"/>
  <cols>
    <col min="1" max="1" width="11.44140625" style="6" customWidth="1"/>
    <col min="2" max="2" width="13.33203125" style="6" customWidth="1"/>
    <col min="3" max="3" width="13.109375" style="6" customWidth="1"/>
    <col min="4" max="5" width="4.88671875" style="6" customWidth="1"/>
    <col min="6" max="6" width="5.77734375" style="6" customWidth="1"/>
    <col min="7" max="11" width="4.88671875" style="6" customWidth="1"/>
    <col min="12" max="12" width="6.33203125" style="6" hidden="1" customWidth="1"/>
    <col min="13" max="14" width="4.88671875" style="6" customWidth="1"/>
    <col min="15" max="15" width="7.109375" style="6" customWidth="1"/>
    <col min="16" max="18" width="4.88671875" style="6" customWidth="1"/>
    <col min="19" max="19" width="5.77734375" style="6" customWidth="1"/>
    <col min="20" max="20" width="7.109375" style="6" customWidth="1"/>
    <col min="21" max="25" width="4.88671875" style="6" customWidth="1"/>
    <col min="26" max="27" width="8.88671875" style="6"/>
    <col min="28" max="28" width="25.77734375" style="6" customWidth="1"/>
    <col min="29" max="16384" width="8.88671875" style="6"/>
  </cols>
  <sheetData>
    <row r="1" spans="1:28" ht="43.2">
      <c r="A1" s="5" t="s">
        <v>1</v>
      </c>
      <c r="B1" s="5" t="s">
        <v>2</v>
      </c>
      <c r="C1" s="5" t="s">
        <v>3</v>
      </c>
      <c r="D1" s="21" t="s">
        <v>286</v>
      </c>
      <c r="E1" s="24" t="s">
        <v>308</v>
      </c>
      <c r="F1" s="24" t="s">
        <v>309</v>
      </c>
      <c r="G1" s="24" t="s">
        <v>310</v>
      </c>
      <c r="H1" s="22" t="s">
        <v>311</v>
      </c>
      <c r="I1" s="25" t="s">
        <v>307</v>
      </c>
      <c r="J1" s="24" t="s">
        <v>291</v>
      </c>
      <c r="K1" s="24" t="s">
        <v>292</v>
      </c>
      <c r="L1" s="24" t="s">
        <v>293</v>
      </c>
      <c r="M1" s="22" t="s">
        <v>294</v>
      </c>
      <c r="N1" s="25" t="s">
        <v>295</v>
      </c>
      <c r="O1" s="26" t="s">
        <v>296</v>
      </c>
      <c r="P1" s="27" t="s">
        <v>297</v>
      </c>
      <c r="Q1" s="27"/>
      <c r="R1" s="27" t="s">
        <v>298</v>
      </c>
      <c r="S1" s="27" t="s">
        <v>299</v>
      </c>
      <c r="T1" s="28" t="s">
        <v>312</v>
      </c>
      <c r="U1" s="28" t="s">
        <v>300</v>
      </c>
      <c r="V1" s="28" t="s">
        <v>301</v>
      </c>
      <c r="W1" s="28" t="s">
        <v>302</v>
      </c>
      <c r="X1" s="28" t="s">
        <v>303</v>
      </c>
      <c r="Y1" s="28" t="s">
        <v>304</v>
      </c>
      <c r="Z1" s="26" t="s">
        <v>305</v>
      </c>
      <c r="AA1" s="28" t="s">
        <v>306</v>
      </c>
    </row>
    <row r="2" spans="1:28">
      <c r="A2" s="10" t="s">
        <v>196</v>
      </c>
      <c r="B2" s="10" t="s">
        <v>47</v>
      </c>
      <c r="C2" s="10" t="s">
        <v>4</v>
      </c>
      <c r="D2" s="29">
        <v>62</v>
      </c>
      <c r="E2" s="31"/>
      <c r="F2" s="31"/>
      <c r="G2" s="31">
        <v>74</v>
      </c>
      <c r="H2" s="32">
        <f>MAX(E2:G2)</f>
        <v>74</v>
      </c>
      <c r="I2" s="29">
        <v>61</v>
      </c>
      <c r="J2" s="31">
        <v>82</v>
      </c>
      <c r="K2" s="31"/>
      <c r="L2" s="31"/>
      <c r="M2" s="32">
        <f>MAX(J2:L2)</f>
        <v>82</v>
      </c>
      <c r="N2" s="29">
        <v>82</v>
      </c>
      <c r="O2" s="29">
        <f t="shared" ref="O2:O35" si="0">SUM(D2,H2:I2,M2:N2)</f>
        <v>361</v>
      </c>
      <c r="P2" s="2">
        <f t="shared" ref="P2:P35" si="1">COUNT(D2,H2:I2,M2:N2)</f>
        <v>5</v>
      </c>
      <c r="Q2" s="2"/>
      <c r="R2" s="2"/>
      <c r="S2" s="2"/>
      <c r="T2" s="2"/>
      <c r="U2" s="2">
        <f t="shared" ref="U2:U35" si="2">IF(D2&gt;=50,1,0)</f>
        <v>1</v>
      </c>
      <c r="V2" s="2">
        <f t="shared" ref="V2:V35" si="3">IF(H2&gt;=50,1,0)</f>
        <v>1</v>
      </c>
      <c r="W2" s="2">
        <f t="shared" ref="W2:W34" si="4">IF(I2&gt;=49,1,0)</f>
        <v>1</v>
      </c>
      <c r="X2" s="2">
        <f t="shared" ref="X2:X35" si="5">IF(M2&gt;=60,1,0)</f>
        <v>1</v>
      </c>
      <c r="Y2" s="2">
        <f t="shared" ref="Y2:Y35" si="6">IF(N2&gt;=50,1,0)</f>
        <v>1</v>
      </c>
      <c r="Z2" s="2">
        <f t="shared" ref="Z2:Z35" si="7">SUM(U2:Y2)</f>
        <v>5</v>
      </c>
      <c r="AA2" s="32">
        <f>N2+M2+H2</f>
        <v>238</v>
      </c>
      <c r="AB2" s="39" t="s">
        <v>326</v>
      </c>
    </row>
    <row r="3" spans="1:28">
      <c r="A3" s="10" t="s">
        <v>194</v>
      </c>
      <c r="B3" s="10" t="s">
        <v>65</v>
      </c>
      <c r="C3" s="10" t="s">
        <v>67</v>
      </c>
      <c r="D3" s="29">
        <v>93</v>
      </c>
      <c r="E3" s="31"/>
      <c r="F3" s="31"/>
      <c r="G3" s="31">
        <v>95</v>
      </c>
      <c r="H3" s="32">
        <f>MAX(E3:G3)</f>
        <v>95</v>
      </c>
      <c r="I3" s="29">
        <v>66</v>
      </c>
      <c r="J3" s="31"/>
      <c r="K3" s="31">
        <v>84</v>
      </c>
      <c r="L3" s="31"/>
      <c r="M3" s="32">
        <f>MAX(J3:L3)</f>
        <v>84</v>
      </c>
      <c r="N3" s="29"/>
      <c r="O3" s="29">
        <f t="shared" si="0"/>
        <v>338</v>
      </c>
      <c r="P3" s="2">
        <f t="shared" si="1"/>
        <v>4</v>
      </c>
      <c r="Q3" s="2"/>
      <c r="R3" s="2"/>
      <c r="S3" s="2"/>
      <c r="T3" s="2"/>
      <c r="U3" s="2">
        <f t="shared" si="2"/>
        <v>1</v>
      </c>
      <c r="V3" s="2">
        <f t="shared" si="3"/>
        <v>1</v>
      </c>
      <c r="W3" s="2">
        <f t="shared" si="4"/>
        <v>1</v>
      </c>
      <c r="X3" s="2">
        <f t="shared" si="5"/>
        <v>1</v>
      </c>
      <c r="Y3" s="2">
        <f t="shared" si="6"/>
        <v>0</v>
      </c>
      <c r="Z3" s="2">
        <f t="shared" si="7"/>
        <v>4</v>
      </c>
      <c r="AA3" s="32">
        <f>SUM(D3,H3:I3,M3:N3)-MIN(D3,H3:I3,M3:N3)</f>
        <v>272</v>
      </c>
      <c r="AB3" s="39" t="s">
        <v>326</v>
      </c>
    </row>
    <row r="4" spans="1:28">
      <c r="A4" s="10" t="s">
        <v>78</v>
      </c>
      <c r="B4" s="10" t="s">
        <v>79</v>
      </c>
      <c r="C4" s="10"/>
      <c r="D4" s="29">
        <v>87</v>
      </c>
      <c r="E4" s="31">
        <v>18</v>
      </c>
      <c r="F4" s="31"/>
      <c r="G4" s="31">
        <v>16</v>
      </c>
      <c r="H4" s="32">
        <f>MAX(E4:G4)</f>
        <v>18</v>
      </c>
      <c r="I4" s="29">
        <v>71</v>
      </c>
      <c r="J4" s="31"/>
      <c r="K4" s="31">
        <v>92</v>
      </c>
      <c r="L4" s="31"/>
      <c r="M4" s="32">
        <f>MAX(J4:L4)</f>
        <v>92</v>
      </c>
      <c r="N4" s="29">
        <v>65</v>
      </c>
      <c r="O4" s="29">
        <f t="shared" si="0"/>
        <v>333</v>
      </c>
      <c r="P4" s="2">
        <f t="shared" si="1"/>
        <v>5</v>
      </c>
      <c r="Q4" s="2"/>
      <c r="R4" s="2"/>
      <c r="S4" s="2"/>
      <c r="T4" s="2"/>
      <c r="U4" s="2">
        <f t="shared" si="2"/>
        <v>1</v>
      </c>
      <c r="V4" s="2">
        <f t="shared" si="3"/>
        <v>0</v>
      </c>
      <c r="W4" s="2">
        <f t="shared" si="4"/>
        <v>1</v>
      </c>
      <c r="X4" s="2">
        <f t="shared" si="5"/>
        <v>1</v>
      </c>
      <c r="Y4" s="2">
        <f t="shared" si="6"/>
        <v>1</v>
      </c>
      <c r="Z4" s="2">
        <f t="shared" si="7"/>
        <v>4</v>
      </c>
      <c r="AA4" s="32">
        <f>M4+I4+D4</f>
        <v>250</v>
      </c>
      <c r="AB4" s="39" t="s">
        <v>326</v>
      </c>
    </row>
    <row r="5" spans="1:28">
      <c r="A5" s="11" t="s">
        <v>204</v>
      </c>
      <c r="B5" s="11" t="s">
        <v>65</v>
      </c>
      <c r="C5" s="11" t="s">
        <v>205</v>
      </c>
      <c r="D5" s="29">
        <v>93</v>
      </c>
      <c r="E5" s="31"/>
      <c r="F5" s="31"/>
      <c r="G5" s="31">
        <v>89</v>
      </c>
      <c r="H5" s="32">
        <f>MAX(E5:G5)</f>
        <v>89</v>
      </c>
      <c r="I5" s="29"/>
      <c r="J5" s="31"/>
      <c r="K5" s="31"/>
      <c r="L5" s="31"/>
      <c r="M5" s="32"/>
      <c r="N5" s="29">
        <v>82</v>
      </c>
      <c r="O5" s="29">
        <f t="shared" si="0"/>
        <v>264</v>
      </c>
      <c r="P5" s="2">
        <f t="shared" si="1"/>
        <v>3</v>
      </c>
      <c r="Q5" s="2"/>
      <c r="R5" s="2"/>
      <c r="S5" s="2"/>
      <c r="T5" s="2"/>
      <c r="U5" s="2">
        <f t="shared" si="2"/>
        <v>1</v>
      </c>
      <c r="V5" s="2">
        <f t="shared" si="3"/>
        <v>1</v>
      </c>
      <c r="W5" s="2">
        <f t="shared" si="4"/>
        <v>0</v>
      </c>
      <c r="X5" s="2">
        <f t="shared" si="5"/>
        <v>0</v>
      </c>
      <c r="Y5" s="2">
        <f t="shared" si="6"/>
        <v>1</v>
      </c>
      <c r="Z5" s="2">
        <f t="shared" si="7"/>
        <v>3</v>
      </c>
      <c r="AA5" s="32">
        <f>SUM(D5,H5:I5,M5:N5)</f>
        <v>264</v>
      </c>
      <c r="AB5" s="39" t="s">
        <v>326</v>
      </c>
    </row>
    <row r="6" spans="1:28">
      <c r="A6" s="10" t="s">
        <v>192</v>
      </c>
      <c r="B6" s="10" t="s">
        <v>52</v>
      </c>
      <c r="C6" s="10" t="s">
        <v>50</v>
      </c>
      <c r="D6" s="29">
        <v>82</v>
      </c>
      <c r="E6" s="31"/>
      <c r="F6" s="31"/>
      <c r="G6" s="31"/>
      <c r="H6" s="32"/>
      <c r="I6" s="29">
        <v>9</v>
      </c>
      <c r="J6" s="31"/>
      <c r="K6" s="31">
        <v>94</v>
      </c>
      <c r="L6" s="31"/>
      <c r="M6" s="32">
        <f>MAX(J6:L6)</f>
        <v>94</v>
      </c>
      <c r="N6" s="29">
        <v>82</v>
      </c>
      <c r="O6" s="29">
        <f t="shared" si="0"/>
        <v>267</v>
      </c>
      <c r="P6" s="2">
        <f t="shared" si="1"/>
        <v>4</v>
      </c>
      <c r="Q6" s="2"/>
      <c r="R6" s="2"/>
      <c r="S6" s="2"/>
      <c r="T6" s="2"/>
      <c r="U6" s="2">
        <f t="shared" si="2"/>
        <v>1</v>
      </c>
      <c r="V6" s="2">
        <f t="shared" si="3"/>
        <v>0</v>
      </c>
      <c r="W6" s="2">
        <f t="shared" si="4"/>
        <v>0</v>
      </c>
      <c r="X6" s="2">
        <f t="shared" si="5"/>
        <v>1</v>
      </c>
      <c r="Y6" s="2">
        <f t="shared" si="6"/>
        <v>1</v>
      </c>
      <c r="Z6" s="2">
        <f t="shared" si="7"/>
        <v>3</v>
      </c>
      <c r="AA6" s="32">
        <f>SUM(D6,H6:I6,M6:N6)-MIN(D6,H6:I6,M6:N6)</f>
        <v>258</v>
      </c>
      <c r="AB6" s="39" t="s">
        <v>326</v>
      </c>
    </row>
    <row r="7" spans="1:28">
      <c r="A7" s="10" t="s">
        <v>189</v>
      </c>
      <c r="B7" s="10" t="s">
        <v>62</v>
      </c>
      <c r="C7" s="10" t="s">
        <v>190</v>
      </c>
      <c r="D7" s="29">
        <v>87</v>
      </c>
      <c r="E7" s="31"/>
      <c r="F7" s="31"/>
      <c r="G7" s="31">
        <v>70</v>
      </c>
      <c r="H7" s="32">
        <f t="shared" ref="H7:H13" si="8">MAX(E7:G7)</f>
        <v>70</v>
      </c>
      <c r="I7" s="29"/>
      <c r="J7" s="31"/>
      <c r="K7" s="31"/>
      <c r="L7" s="31"/>
      <c r="M7" s="32"/>
      <c r="N7" s="29">
        <v>90</v>
      </c>
      <c r="O7" s="29">
        <f t="shared" si="0"/>
        <v>247</v>
      </c>
      <c r="P7" s="2">
        <f t="shared" si="1"/>
        <v>3</v>
      </c>
      <c r="Q7" s="2"/>
      <c r="R7" s="2"/>
      <c r="S7" s="2"/>
      <c r="T7" s="2"/>
      <c r="U7" s="2">
        <f t="shared" si="2"/>
        <v>1</v>
      </c>
      <c r="V7" s="2">
        <f t="shared" si="3"/>
        <v>1</v>
      </c>
      <c r="W7" s="2">
        <f t="shared" si="4"/>
        <v>0</v>
      </c>
      <c r="X7" s="2">
        <f t="shared" si="5"/>
        <v>0</v>
      </c>
      <c r="Y7" s="2">
        <f t="shared" si="6"/>
        <v>1</v>
      </c>
      <c r="Z7" s="2">
        <f t="shared" si="7"/>
        <v>3</v>
      </c>
      <c r="AA7" s="32">
        <f>SUM(D7,H7:I7,M7:N7)</f>
        <v>247</v>
      </c>
      <c r="AB7" s="39" t="s">
        <v>326</v>
      </c>
    </row>
    <row r="8" spans="1:28">
      <c r="A8" s="2" t="s">
        <v>211</v>
      </c>
      <c r="B8" s="2" t="s">
        <v>26</v>
      </c>
      <c r="C8" s="2" t="s">
        <v>40</v>
      </c>
      <c r="D8" s="29">
        <v>85</v>
      </c>
      <c r="E8" s="31">
        <v>84</v>
      </c>
      <c r="F8" s="31">
        <v>9</v>
      </c>
      <c r="G8" s="31"/>
      <c r="H8" s="32">
        <f t="shared" si="8"/>
        <v>84</v>
      </c>
      <c r="I8" s="29">
        <v>19</v>
      </c>
      <c r="J8" s="31"/>
      <c r="K8" s="31"/>
      <c r="L8" s="31"/>
      <c r="M8" s="32"/>
      <c r="N8" s="29">
        <v>75</v>
      </c>
      <c r="O8" s="29">
        <f t="shared" si="0"/>
        <v>263</v>
      </c>
      <c r="P8" s="2">
        <f t="shared" si="1"/>
        <v>4</v>
      </c>
      <c r="Q8" s="2"/>
      <c r="R8" s="2"/>
      <c r="S8" s="2"/>
      <c r="T8" s="2"/>
      <c r="U8" s="2">
        <f t="shared" si="2"/>
        <v>1</v>
      </c>
      <c r="V8" s="2">
        <f t="shared" si="3"/>
        <v>1</v>
      </c>
      <c r="W8" s="2">
        <f t="shared" si="4"/>
        <v>0</v>
      </c>
      <c r="X8" s="2">
        <f t="shared" si="5"/>
        <v>0</v>
      </c>
      <c r="Y8" s="2">
        <f t="shared" si="6"/>
        <v>1</v>
      </c>
      <c r="Z8" s="2">
        <f t="shared" si="7"/>
        <v>3</v>
      </c>
      <c r="AA8" s="32">
        <f>SUM(D8,H8:I8,M8:N8)-MIN(D8,H8:I8,M8:N8)</f>
        <v>244</v>
      </c>
      <c r="AB8" s="39" t="s">
        <v>326</v>
      </c>
    </row>
    <row r="9" spans="1:28">
      <c r="A9" s="11" t="s">
        <v>206</v>
      </c>
      <c r="B9" s="11" t="s">
        <v>5</v>
      </c>
      <c r="C9" s="11" t="s">
        <v>6</v>
      </c>
      <c r="D9" s="29">
        <v>73</v>
      </c>
      <c r="E9" s="31">
        <v>63</v>
      </c>
      <c r="F9" s="31"/>
      <c r="G9" s="31">
        <v>86</v>
      </c>
      <c r="H9" s="32">
        <f t="shared" si="8"/>
        <v>86</v>
      </c>
      <c r="I9" s="29"/>
      <c r="J9" s="31"/>
      <c r="K9" s="31"/>
      <c r="L9" s="31"/>
      <c r="M9" s="32"/>
      <c r="N9" s="29">
        <v>76</v>
      </c>
      <c r="O9" s="29">
        <f t="shared" si="0"/>
        <v>235</v>
      </c>
      <c r="P9" s="2">
        <f t="shared" si="1"/>
        <v>3</v>
      </c>
      <c r="Q9" s="2"/>
      <c r="R9" s="2"/>
      <c r="S9" s="2"/>
      <c r="T9" s="2"/>
      <c r="U9" s="2">
        <f t="shared" si="2"/>
        <v>1</v>
      </c>
      <c r="V9" s="2">
        <f t="shared" si="3"/>
        <v>1</v>
      </c>
      <c r="W9" s="2">
        <f t="shared" si="4"/>
        <v>0</v>
      </c>
      <c r="X9" s="2">
        <f t="shared" si="5"/>
        <v>0</v>
      </c>
      <c r="Y9" s="2">
        <f t="shared" si="6"/>
        <v>1</v>
      </c>
      <c r="Z9" s="2">
        <f t="shared" si="7"/>
        <v>3</v>
      </c>
      <c r="AA9" s="32">
        <f>SUM(D9,H9:I9,M9:N9)</f>
        <v>235</v>
      </c>
      <c r="AB9" s="39" t="s">
        <v>326</v>
      </c>
    </row>
    <row r="10" spans="1:28">
      <c r="A10" s="2" t="s">
        <v>106</v>
      </c>
      <c r="B10" s="2" t="s">
        <v>62</v>
      </c>
      <c r="C10" s="2" t="s">
        <v>107</v>
      </c>
      <c r="D10" s="29">
        <v>65</v>
      </c>
      <c r="E10" s="31"/>
      <c r="F10" s="31"/>
      <c r="G10" s="31">
        <v>83</v>
      </c>
      <c r="H10" s="32">
        <f t="shared" si="8"/>
        <v>83</v>
      </c>
      <c r="I10" s="29">
        <v>77</v>
      </c>
      <c r="J10" s="31"/>
      <c r="K10" s="31"/>
      <c r="L10" s="31"/>
      <c r="M10" s="32"/>
      <c r="N10" s="29"/>
      <c r="O10" s="29">
        <f t="shared" si="0"/>
        <v>225</v>
      </c>
      <c r="P10" s="2">
        <f t="shared" si="1"/>
        <v>3</v>
      </c>
      <c r="Q10" s="2"/>
      <c r="R10" s="2"/>
      <c r="S10" s="2"/>
      <c r="T10" s="2"/>
      <c r="U10" s="2">
        <f t="shared" si="2"/>
        <v>1</v>
      </c>
      <c r="V10" s="2">
        <f t="shared" si="3"/>
        <v>1</v>
      </c>
      <c r="W10" s="2">
        <f t="shared" si="4"/>
        <v>1</v>
      </c>
      <c r="X10" s="2">
        <f t="shared" si="5"/>
        <v>0</v>
      </c>
      <c r="Y10" s="2">
        <f t="shared" si="6"/>
        <v>0</v>
      </c>
      <c r="Z10" s="2">
        <f t="shared" si="7"/>
        <v>3</v>
      </c>
      <c r="AA10" s="32">
        <f>SUM(D10,H10:I10,M10:N10)</f>
        <v>225</v>
      </c>
      <c r="AB10" s="39" t="s">
        <v>326</v>
      </c>
    </row>
    <row r="11" spans="1:28">
      <c r="A11" s="10" t="s">
        <v>195</v>
      </c>
      <c r="B11" s="10" t="s">
        <v>36</v>
      </c>
      <c r="C11" s="10" t="s">
        <v>9</v>
      </c>
      <c r="D11" s="29">
        <v>84</v>
      </c>
      <c r="E11" s="31"/>
      <c r="F11" s="31"/>
      <c r="G11" s="31">
        <v>87</v>
      </c>
      <c r="H11" s="32">
        <f t="shared" si="8"/>
        <v>87</v>
      </c>
      <c r="I11" s="29"/>
      <c r="J11" s="31"/>
      <c r="K11" s="31"/>
      <c r="L11" s="31"/>
      <c r="M11" s="32"/>
      <c r="N11" s="29">
        <v>53</v>
      </c>
      <c r="O11" s="29">
        <f t="shared" si="0"/>
        <v>224</v>
      </c>
      <c r="P11" s="2">
        <f t="shared" si="1"/>
        <v>3</v>
      </c>
      <c r="Q11" s="2"/>
      <c r="R11" s="2"/>
      <c r="S11" s="2"/>
      <c r="T11" s="2"/>
      <c r="U11" s="2">
        <f t="shared" si="2"/>
        <v>1</v>
      </c>
      <c r="V11" s="2">
        <f t="shared" si="3"/>
        <v>1</v>
      </c>
      <c r="W11" s="2">
        <f t="shared" si="4"/>
        <v>0</v>
      </c>
      <c r="X11" s="2">
        <f t="shared" si="5"/>
        <v>0</v>
      </c>
      <c r="Y11" s="2">
        <f t="shared" si="6"/>
        <v>1</v>
      </c>
      <c r="Z11" s="2">
        <f t="shared" si="7"/>
        <v>3</v>
      </c>
      <c r="AA11" s="32">
        <f>SUM(D11,H11:I11,M11:N11)</f>
        <v>224</v>
      </c>
      <c r="AB11" s="39" t="s">
        <v>326</v>
      </c>
    </row>
    <row r="12" spans="1:28">
      <c r="A12" s="10" t="s">
        <v>197</v>
      </c>
      <c r="B12" s="10" t="s">
        <v>65</v>
      </c>
      <c r="C12" s="10" t="s">
        <v>198</v>
      </c>
      <c r="D12" s="29">
        <v>76</v>
      </c>
      <c r="E12" s="31"/>
      <c r="F12" s="31"/>
      <c r="G12" s="31">
        <v>48</v>
      </c>
      <c r="H12" s="32">
        <f t="shared" si="8"/>
        <v>48</v>
      </c>
      <c r="I12" s="29">
        <v>57</v>
      </c>
      <c r="J12" s="31">
        <v>82</v>
      </c>
      <c r="K12" s="31"/>
      <c r="L12" s="31"/>
      <c r="M12" s="32">
        <f>MAX(J12:L12)</f>
        <v>82</v>
      </c>
      <c r="N12" s="29"/>
      <c r="O12" s="29">
        <f t="shared" si="0"/>
        <v>263</v>
      </c>
      <c r="P12" s="2">
        <f t="shared" si="1"/>
        <v>4</v>
      </c>
      <c r="Q12" s="2"/>
      <c r="R12" s="2"/>
      <c r="S12" s="2"/>
      <c r="T12" s="2"/>
      <c r="U12" s="2">
        <f t="shared" si="2"/>
        <v>1</v>
      </c>
      <c r="V12" s="2">
        <f t="shared" si="3"/>
        <v>0</v>
      </c>
      <c r="W12" s="2">
        <f t="shared" si="4"/>
        <v>1</v>
      </c>
      <c r="X12" s="2">
        <f t="shared" si="5"/>
        <v>1</v>
      </c>
      <c r="Y12" s="2">
        <f t="shared" si="6"/>
        <v>0</v>
      </c>
      <c r="Z12" s="2">
        <f t="shared" si="7"/>
        <v>3</v>
      </c>
      <c r="AA12" s="32">
        <f>SUM(D12,H12:I12,M12:N12)-MIN(D12,H12:I12,M12:N12)</f>
        <v>215</v>
      </c>
      <c r="AB12" s="39" t="s">
        <v>326</v>
      </c>
    </row>
    <row r="13" spans="1:28">
      <c r="A13" s="10" t="s">
        <v>112</v>
      </c>
      <c r="B13" s="10" t="s">
        <v>113</v>
      </c>
      <c r="C13" s="10" t="s">
        <v>114</v>
      </c>
      <c r="D13" s="29">
        <v>80</v>
      </c>
      <c r="E13" s="31"/>
      <c r="F13" s="31"/>
      <c r="G13" s="31">
        <v>59</v>
      </c>
      <c r="H13" s="32">
        <f t="shared" si="8"/>
        <v>59</v>
      </c>
      <c r="I13" s="29"/>
      <c r="J13" s="31"/>
      <c r="K13" s="31"/>
      <c r="L13" s="31"/>
      <c r="M13" s="32"/>
      <c r="N13" s="29">
        <v>76</v>
      </c>
      <c r="O13" s="29">
        <f t="shared" si="0"/>
        <v>215</v>
      </c>
      <c r="P13" s="2">
        <f t="shared" si="1"/>
        <v>3</v>
      </c>
      <c r="Q13" s="2"/>
      <c r="R13" s="2"/>
      <c r="S13" s="2"/>
      <c r="T13" s="2"/>
      <c r="U13" s="2">
        <f t="shared" si="2"/>
        <v>1</v>
      </c>
      <c r="V13" s="2">
        <f t="shared" si="3"/>
        <v>1</v>
      </c>
      <c r="W13" s="2">
        <f t="shared" si="4"/>
        <v>0</v>
      </c>
      <c r="X13" s="2">
        <f t="shared" si="5"/>
        <v>0</v>
      </c>
      <c r="Y13" s="2">
        <f t="shared" si="6"/>
        <v>1</v>
      </c>
      <c r="Z13" s="2">
        <f t="shared" si="7"/>
        <v>3</v>
      </c>
      <c r="AA13" s="32">
        <f>SUM(D13,H13:I13,M13:N13)</f>
        <v>215</v>
      </c>
      <c r="AB13" s="39" t="s">
        <v>326</v>
      </c>
    </row>
    <row r="14" spans="1:28">
      <c r="A14" s="4" t="s">
        <v>316</v>
      </c>
      <c r="B14" s="1"/>
      <c r="C14" s="1"/>
      <c r="D14" s="29">
        <v>91</v>
      </c>
      <c r="E14" s="31"/>
      <c r="F14" s="31"/>
      <c r="G14" s="31"/>
      <c r="H14" s="32"/>
      <c r="I14" s="29">
        <v>51</v>
      </c>
      <c r="J14" s="31">
        <v>70</v>
      </c>
      <c r="K14" s="31"/>
      <c r="L14" s="31"/>
      <c r="M14" s="32">
        <f>MAX(J14:L14)</f>
        <v>70</v>
      </c>
      <c r="N14" s="29"/>
      <c r="O14" s="29">
        <f t="shared" si="0"/>
        <v>212</v>
      </c>
      <c r="P14" s="2">
        <f t="shared" si="1"/>
        <v>3</v>
      </c>
      <c r="Q14" s="2"/>
      <c r="R14" s="2"/>
      <c r="S14" s="2"/>
      <c r="T14" s="2"/>
      <c r="U14" s="2">
        <f t="shared" si="2"/>
        <v>1</v>
      </c>
      <c r="V14" s="2">
        <f t="shared" si="3"/>
        <v>0</v>
      </c>
      <c r="W14" s="2">
        <f t="shared" si="4"/>
        <v>1</v>
      </c>
      <c r="X14" s="2">
        <f t="shared" si="5"/>
        <v>1</v>
      </c>
      <c r="Y14" s="2">
        <f t="shared" si="6"/>
        <v>0</v>
      </c>
      <c r="Z14" s="2">
        <f t="shared" si="7"/>
        <v>3</v>
      </c>
      <c r="AA14" s="32">
        <f>SUM(D14,H14:I14,M14:N14)</f>
        <v>212</v>
      </c>
      <c r="AB14" s="39" t="s">
        <v>326</v>
      </c>
    </row>
    <row r="15" spans="1:28">
      <c r="A15" s="11" t="s">
        <v>208</v>
      </c>
      <c r="B15" s="11" t="s">
        <v>22</v>
      </c>
      <c r="C15" s="11" t="s">
        <v>68</v>
      </c>
      <c r="D15" s="29">
        <v>67</v>
      </c>
      <c r="E15" s="31"/>
      <c r="F15" s="31"/>
      <c r="G15" s="31">
        <v>2</v>
      </c>
      <c r="H15" s="32">
        <f>MAX(E15:G15)</f>
        <v>2</v>
      </c>
      <c r="I15" s="29">
        <v>49</v>
      </c>
      <c r="J15" s="31"/>
      <c r="K15" s="31">
        <v>94</v>
      </c>
      <c r="L15" s="31"/>
      <c r="M15" s="32">
        <f>MAX(J15:L15)</f>
        <v>94</v>
      </c>
      <c r="N15" s="29"/>
      <c r="O15" s="29">
        <f t="shared" si="0"/>
        <v>212</v>
      </c>
      <c r="P15" s="2">
        <f t="shared" si="1"/>
        <v>4</v>
      </c>
      <c r="Q15" s="2"/>
      <c r="R15" s="2"/>
      <c r="S15" s="2"/>
      <c r="T15" s="2"/>
      <c r="U15" s="2">
        <f t="shared" si="2"/>
        <v>1</v>
      </c>
      <c r="V15" s="2">
        <f t="shared" si="3"/>
        <v>0</v>
      </c>
      <c r="W15" s="2">
        <f t="shared" si="4"/>
        <v>1</v>
      </c>
      <c r="X15" s="2">
        <f t="shared" si="5"/>
        <v>1</v>
      </c>
      <c r="Y15" s="2">
        <f t="shared" si="6"/>
        <v>0</v>
      </c>
      <c r="Z15" s="2">
        <f t="shared" si="7"/>
        <v>3</v>
      </c>
      <c r="AA15" s="32">
        <f>SUM(D15,H15:I15,M15:N15)-MIN(D15,H15:I15,M15:N15)</f>
        <v>210</v>
      </c>
      <c r="AB15" s="39" t="s">
        <v>326</v>
      </c>
    </row>
    <row r="16" spans="1:28">
      <c r="A16" s="11" t="s">
        <v>201</v>
      </c>
      <c r="B16" s="11" t="s">
        <v>202</v>
      </c>
      <c r="C16" s="11" t="s">
        <v>203</v>
      </c>
      <c r="D16" s="29">
        <v>59</v>
      </c>
      <c r="E16" s="31"/>
      <c r="F16" s="31"/>
      <c r="G16" s="31"/>
      <c r="H16" s="32"/>
      <c r="I16" s="29">
        <v>71</v>
      </c>
      <c r="J16" s="31">
        <v>69</v>
      </c>
      <c r="K16" s="31">
        <v>37</v>
      </c>
      <c r="L16" s="31"/>
      <c r="M16" s="32">
        <f>MAX(J16:L16)</f>
        <v>69</v>
      </c>
      <c r="N16" s="29"/>
      <c r="O16" s="29">
        <f t="shared" si="0"/>
        <v>199</v>
      </c>
      <c r="P16" s="2">
        <f t="shared" si="1"/>
        <v>3</v>
      </c>
      <c r="Q16" s="2"/>
      <c r="R16" s="2"/>
      <c r="S16" s="2"/>
      <c r="T16" s="2"/>
      <c r="U16" s="2">
        <f t="shared" si="2"/>
        <v>1</v>
      </c>
      <c r="V16" s="2">
        <f t="shared" si="3"/>
        <v>0</v>
      </c>
      <c r="W16" s="2">
        <f t="shared" si="4"/>
        <v>1</v>
      </c>
      <c r="X16" s="2">
        <f t="shared" si="5"/>
        <v>1</v>
      </c>
      <c r="Y16" s="2">
        <f t="shared" si="6"/>
        <v>0</v>
      </c>
      <c r="Z16" s="2">
        <f t="shared" si="7"/>
        <v>3</v>
      </c>
      <c r="AA16" s="32">
        <f t="shared" ref="AA16:AA25" si="9">SUM(D16,H16:I16,M16:N16)</f>
        <v>199</v>
      </c>
      <c r="AB16" s="39" t="s">
        <v>326</v>
      </c>
    </row>
    <row r="17" spans="1:49">
      <c r="A17" s="1" t="s">
        <v>270</v>
      </c>
      <c r="B17" s="1"/>
      <c r="C17" s="1"/>
      <c r="D17" s="29">
        <v>76</v>
      </c>
      <c r="E17" s="31"/>
      <c r="F17" s="31">
        <v>41</v>
      </c>
      <c r="G17" s="31"/>
      <c r="H17" s="32">
        <f>MAX(E17:G17)</f>
        <v>41</v>
      </c>
      <c r="I17" s="29"/>
      <c r="J17" s="31"/>
      <c r="K17" s="31"/>
      <c r="L17" s="31"/>
      <c r="M17" s="32"/>
      <c r="N17" s="29">
        <v>77</v>
      </c>
      <c r="O17" s="29">
        <f>SUM(D17,H17:I17,M17:N17)</f>
        <v>194</v>
      </c>
      <c r="P17" s="2">
        <f>COUNT(D17,H17:I17,M17:N17)</f>
        <v>3</v>
      </c>
      <c r="Q17" s="2"/>
      <c r="R17" s="2"/>
      <c r="S17" s="2"/>
      <c r="T17" s="2"/>
      <c r="U17" s="2">
        <f>IF(D17&gt;=50,1,0)</f>
        <v>1</v>
      </c>
      <c r="V17" s="33">
        <v>1</v>
      </c>
      <c r="W17" s="2">
        <f>IF(I17&gt;=49,1,0)</f>
        <v>0</v>
      </c>
      <c r="X17" s="2">
        <f>IF(M17&gt;=60,1,0)</f>
        <v>0</v>
      </c>
      <c r="Y17" s="2">
        <f>IF(N17&gt;=50,1,0)</f>
        <v>1</v>
      </c>
      <c r="Z17" s="2">
        <f>SUM(U17:Y17)</f>
        <v>3</v>
      </c>
      <c r="AA17" s="32">
        <f>SUM(D17,H17:I17,M17:N17)</f>
        <v>194</v>
      </c>
      <c r="AB17" s="39" t="s">
        <v>326</v>
      </c>
    </row>
    <row r="18" spans="1:49">
      <c r="A18" s="2" t="s">
        <v>212</v>
      </c>
      <c r="B18" s="2" t="s">
        <v>213</v>
      </c>
      <c r="C18" s="2" t="s">
        <v>9</v>
      </c>
      <c r="D18" s="29">
        <v>64</v>
      </c>
      <c r="E18" s="31"/>
      <c r="F18" s="31"/>
      <c r="G18" s="31"/>
      <c r="H18" s="32"/>
      <c r="I18" s="29">
        <v>63</v>
      </c>
      <c r="J18" s="31"/>
      <c r="K18" s="31"/>
      <c r="L18" s="31"/>
      <c r="M18" s="32"/>
      <c r="N18" s="29">
        <v>65</v>
      </c>
      <c r="O18" s="29">
        <f t="shared" si="0"/>
        <v>192</v>
      </c>
      <c r="P18" s="2">
        <f t="shared" si="1"/>
        <v>3</v>
      </c>
      <c r="Q18" s="2"/>
      <c r="R18" s="2"/>
      <c r="S18" s="2"/>
      <c r="T18" s="2"/>
      <c r="U18" s="2">
        <f t="shared" si="2"/>
        <v>1</v>
      </c>
      <c r="V18" s="2">
        <f t="shared" si="3"/>
        <v>0</v>
      </c>
      <c r="W18" s="2">
        <f t="shared" si="4"/>
        <v>1</v>
      </c>
      <c r="X18" s="2">
        <f t="shared" si="5"/>
        <v>0</v>
      </c>
      <c r="Y18" s="2">
        <f t="shared" si="6"/>
        <v>1</v>
      </c>
      <c r="Z18" s="2">
        <f t="shared" si="7"/>
        <v>3</v>
      </c>
      <c r="AA18" s="32">
        <f t="shared" si="9"/>
        <v>192</v>
      </c>
      <c r="AB18" s="39" t="s">
        <v>326</v>
      </c>
    </row>
    <row r="19" spans="1:49">
      <c r="A19" s="17" t="s">
        <v>283</v>
      </c>
      <c r="B19" s="18"/>
      <c r="C19" s="18"/>
      <c r="D19" s="29">
        <v>74</v>
      </c>
      <c r="E19" s="31"/>
      <c r="F19" s="31"/>
      <c r="G19" s="31"/>
      <c r="H19" s="32"/>
      <c r="I19" s="29">
        <v>44</v>
      </c>
      <c r="J19" s="31">
        <v>87</v>
      </c>
      <c r="K19" s="31"/>
      <c r="L19" s="31"/>
      <c r="M19" s="32">
        <f>MAX(J19:L19)</f>
        <v>87</v>
      </c>
      <c r="N19" s="29"/>
      <c r="O19" s="29">
        <f t="shared" si="0"/>
        <v>205</v>
      </c>
      <c r="P19" s="2">
        <f t="shared" si="1"/>
        <v>3</v>
      </c>
      <c r="Q19" s="2"/>
      <c r="R19" s="2"/>
      <c r="S19" s="2"/>
      <c r="T19" s="2"/>
      <c r="U19" s="2">
        <f t="shared" si="2"/>
        <v>1</v>
      </c>
      <c r="V19" s="2">
        <f t="shared" si="3"/>
        <v>0</v>
      </c>
      <c r="W19" s="2">
        <f t="shared" si="4"/>
        <v>0</v>
      </c>
      <c r="X19" s="2">
        <f t="shared" si="5"/>
        <v>1</v>
      </c>
      <c r="Y19" s="2">
        <f t="shared" si="6"/>
        <v>0</v>
      </c>
      <c r="Z19" s="2">
        <f t="shared" si="7"/>
        <v>2</v>
      </c>
      <c r="AA19" s="32">
        <f t="shared" si="9"/>
        <v>205</v>
      </c>
      <c r="AB19" s="20" t="s">
        <v>327</v>
      </c>
    </row>
    <row r="20" spans="1:49">
      <c r="A20" s="10" t="s">
        <v>115</v>
      </c>
      <c r="B20" s="10" t="s">
        <v>81</v>
      </c>
      <c r="C20" s="10" t="s">
        <v>6</v>
      </c>
      <c r="D20" s="29">
        <v>78</v>
      </c>
      <c r="E20" s="31">
        <v>46</v>
      </c>
      <c r="F20" s="31"/>
      <c r="G20" s="31"/>
      <c r="H20" s="32">
        <f>MAX(E20:G20)</f>
        <v>46</v>
      </c>
      <c r="I20" s="29"/>
      <c r="J20" s="31"/>
      <c r="K20" s="31"/>
      <c r="L20" s="31"/>
      <c r="M20" s="32"/>
      <c r="N20" s="29">
        <v>70</v>
      </c>
      <c r="O20" s="29">
        <f t="shared" si="0"/>
        <v>194</v>
      </c>
      <c r="P20" s="2">
        <f t="shared" si="1"/>
        <v>3</v>
      </c>
      <c r="Q20" s="2"/>
      <c r="R20" s="2"/>
      <c r="S20" s="2"/>
      <c r="T20" s="2"/>
      <c r="U20" s="2">
        <f t="shared" si="2"/>
        <v>1</v>
      </c>
      <c r="V20" s="2">
        <f t="shared" si="3"/>
        <v>0</v>
      </c>
      <c r="W20" s="2">
        <f t="shared" si="4"/>
        <v>0</v>
      </c>
      <c r="X20" s="2">
        <f t="shared" si="5"/>
        <v>0</v>
      </c>
      <c r="Y20" s="2">
        <f t="shared" si="6"/>
        <v>1</v>
      </c>
      <c r="Z20" s="2">
        <f t="shared" si="7"/>
        <v>2</v>
      </c>
      <c r="AA20" s="32">
        <f t="shared" si="9"/>
        <v>194</v>
      </c>
      <c r="AB20" s="20" t="s">
        <v>327</v>
      </c>
    </row>
    <row r="21" spans="1:49">
      <c r="A21" s="2" t="s">
        <v>215</v>
      </c>
      <c r="B21" s="2" t="s">
        <v>44</v>
      </c>
      <c r="C21" s="2" t="s">
        <v>60</v>
      </c>
      <c r="D21" s="29">
        <v>81</v>
      </c>
      <c r="E21" s="31"/>
      <c r="F21" s="31"/>
      <c r="G21" s="31">
        <v>39</v>
      </c>
      <c r="H21" s="32">
        <f>MAX(E21:G21)</f>
        <v>39</v>
      </c>
      <c r="I21" s="29"/>
      <c r="J21" s="31"/>
      <c r="K21" s="31"/>
      <c r="L21" s="31"/>
      <c r="M21" s="32"/>
      <c r="N21" s="29">
        <v>64</v>
      </c>
      <c r="O21" s="29">
        <f t="shared" si="0"/>
        <v>184</v>
      </c>
      <c r="P21" s="2">
        <f t="shared" si="1"/>
        <v>3</v>
      </c>
      <c r="Q21" s="2"/>
      <c r="R21" s="2"/>
      <c r="S21" s="2"/>
      <c r="T21" s="2"/>
      <c r="U21" s="2">
        <f t="shared" si="2"/>
        <v>1</v>
      </c>
      <c r="V21" s="2">
        <f t="shared" si="3"/>
        <v>0</v>
      </c>
      <c r="W21" s="2">
        <f t="shared" si="4"/>
        <v>0</v>
      </c>
      <c r="X21" s="2">
        <f t="shared" si="5"/>
        <v>0</v>
      </c>
      <c r="Y21" s="2">
        <f t="shared" si="6"/>
        <v>1</v>
      </c>
      <c r="Z21" s="2">
        <f t="shared" si="7"/>
        <v>2</v>
      </c>
      <c r="AA21" s="32">
        <f t="shared" si="9"/>
        <v>184</v>
      </c>
      <c r="AB21" s="20" t="s">
        <v>327</v>
      </c>
    </row>
    <row r="22" spans="1:49">
      <c r="A22" s="10" t="s">
        <v>183</v>
      </c>
      <c r="B22" s="10" t="s">
        <v>36</v>
      </c>
      <c r="C22" s="10"/>
      <c r="D22" s="29">
        <v>85</v>
      </c>
      <c r="E22" s="31"/>
      <c r="F22" s="31">
        <v>4</v>
      </c>
      <c r="G22" s="31"/>
      <c r="H22" s="32">
        <f>MAX(E22:G22)</f>
        <v>4</v>
      </c>
      <c r="I22" s="29">
        <v>3</v>
      </c>
      <c r="J22" s="31"/>
      <c r="K22" s="31"/>
      <c r="L22" s="31"/>
      <c r="M22" s="32"/>
      <c r="N22" s="29">
        <v>80</v>
      </c>
      <c r="O22" s="29">
        <f t="shared" si="0"/>
        <v>172</v>
      </c>
      <c r="P22" s="2">
        <f t="shared" si="1"/>
        <v>4</v>
      </c>
      <c r="Q22" s="2"/>
      <c r="R22" s="2"/>
      <c r="S22" s="2"/>
      <c r="T22" s="2"/>
      <c r="U22" s="2">
        <f t="shared" si="2"/>
        <v>1</v>
      </c>
      <c r="V22" s="2">
        <f t="shared" si="3"/>
        <v>0</v>
      </c>
      <c r="W22" s="2">
        <f t="shared" si="4"/>
        <v>0</v>
      </c>
      <c r="X22" s="2">
        <f t="shared" si="5"/>
        <v>0</v>
      </c>
      <c r="Y22" s="2">
        <f t="shared" si="6"/>
        <v>1</v>
      </c>
      <c r="Z22" s="2">
        <f t="shared" si="7"/>
        <v>2</v>
      </c>
      <c r="AA22" s="32">
        <f>SUM(D22,H22:I22,M22:N22)-3</f>
        <v>169</v>
      </c>
      <c r="AB22" s="20" t="s">
        <v>327</v>
      </c>
    </row>
    <row r="23" spans="1:49">
      <c r="A23" s="4" t="s">
        <v>269</v>
      </c>
      <c r="B23" s="1"/>
      <c r="C23" s="1"/>
      <c r="D23" s="29">
        <v>69</v>
      </c>
      <c r="E23" s="31">
        <v>7</v>
      </c>
      <c r="F23" s="31"/>
      <c r="G23" s="31"/>
      <c r="H23" s="32">
        <f>MAX(E23:G23)</f>
        <v>7</v>
      </c>
      <c r="I23" s="29"/>
      <c r="J23" s="31"/>
      <c r="K23" s="31"/>
      <c r="L23" s="31"/>
      <c r="M23" s="32"/>
      <c r="N23" s="29">
        <v>79</v>
      </c>
      <c r="O23" s="29">
        <f t="shared" si="0"/>
        <v>155</v>
      </c>
      <c r="P23" s="2">
        <f t="shared" si="1"/>
        <v>3</v>
      </c>
      <c r="Q23" s="2"/>
      <c r="R23" s="2"/>
      <c r="S23" s="2"/>
      <c r="T23" s="2"/>
      <c r="U23" s="2">
        <f t="shared" si="2"/>
        <v>1</v>
      </c>
      <c r="V23" s="2">
        <f t="shared" si="3"/>
        <v>0</v>
      </c>
      <c r="W23" s="2">
        <f t="shared" si="4"/>
        <v>0</v>
      </c>
      <c r="X23" s="2">
        <f t="shared" si="5"/>
        <v>0</v>
      </c>
      <c r="Y23" s="2">
        <f t="shared" si="6"/>
        <v>1</v>
      </c>
      <c r="Z23" s="2">
        <f t="shared" si="7"/>
        <v>2</v>
      </c>
      <c r="AA23" s="32">
        <f t="shared" si="9"/>
        <v>155</v>
      </c>
      <c r="AB23" s="20" t="s">
        <v>327</v>
      </c>
    </row>
    <row r="24" spans="1:49">
      <c r="A24" s="10" t="s">
        <v>191</v>
      </c>
      <c r="B24" s="10" t="s">
        <v>41</v>
      </c>
      <c r="C24" s="10" t="s">
        <v>6</v>
      </c>
      <c r="D24" s="29">
        <v>89</v>
      </c>
      <c r="E24" s="31">
        <v>66</v>
      </c>
      <c r="F24" s="31">
        <v>33</v>
      </c>
      <c r="G24" s="31">
        <v>58</v>
      </c>
      <c r="H24" s="32">
        <f>MAX(E24:G24)</f>
        <v>66</v>
      </c>
      <c r="I24" s="29"/>
      <c r="J24" s="31"/>
      <c r="K24" s="31"/>
      <c r="L24" s="31"/>
      <c r="M24" s="32"/>
      <c r="N24" s="29"/>
      <c r="O24" s="29">
        <f t="shared" si="0"/>
        <v>155</v>
      </c>
      <c r="P24" s="2">
        <f t="shared" si="1"/>
        <v>2</v>
      </c>
      <c r="Q24" s="2"/>
      <c r="R24" s="2"/>
      <c r="S24" s="2"/>
      <c r="T24" s="2"/>
      <c r="U24" s="2">
        <f t="shared" si="2"/>
        <v>1</v>
      </c>
      <c r="V24" s="2">
        <f t="shared" si="3"/>
        <v>1</v>
      </c>
      <c r="W24" s="2">
        <f t="shared" si="4"/>
        <v>0</v>
      </c>
      <c r="X24" s="2">
        <f t="shared" si="5"/>
        <v>0</v>
      </c>
      <c r="Y24" s="2">
        <f t="shared" si="6"/>
        <v>0</v>
      </c>
      <c r="Z24" s="2">
        <f t="shared" si="7"/>
        <v>2</v>
      </c>
      <c r="AA24" s="32">
        <f t="shared" si="9"/>
        <v>155</v>
      </c>
      <c r="AB24" s="20" t="s">
        <v>327</v>
      </c>
    </row>
    <row r="25" spans="1:49">
      <c r="A25" s="10" t="s">
        <v>188</v>
      </c>
      <c r="B25" s="10" t="s">
        <v>21</v>
      </c>
      <c r="C25" s="10" t="s">
        <v>53</v>
      </c>
      <c r="D25" s="29">
        <v>55</v>
      </c>
      <c r="E25" s="31"/>
      <c r="F25" s="31"/>
      <c r="G25" s="31">
        <v>32</v>
      </c>
      <c r="H25" s="32">
        <f t="shared" ref="H25:H31" si="10">MAX(E25:G25)</f>
        <v>32</v>
      </c>
      <c r="I25" s="29"/>
      <c r="J25" s="31"/>
      <c r="K25" s="31"/>
      <c r="L25" s="31"/>
      <c r="M25" s="32"/>
      <c r="N25" s="29">
        <v>58</v>
      </c>
      <c r="O25" s="29">
        <f t="shared" si="0"/>
        <v>145</v>
      </c>
      <c r="P25" s="2">
        <f t="shared" si="1"/>
        <v>3</v>
      </c>
      <c r="Q25" s="2"/>
      <c r="R25" s="2"/>
      <c r="S25" s="2"/>
      <c r="T25" s="2"/>
      <c r="U25" s="2">
        <f t="shared" si="2"/>
        <v>1</v>
      </c>
      <c r="V25" s="2">
        <f t="shared" si="3"/>
        <v>0</v>
      </c>
      <c r="W25" s="2">
        <f t="shared" si="4"/>
        <v>0</v>
      </c>
      <c r="X25" s="2">
        <f t="shared" si="5"/>
        <v>0</v>
      </c>
      <c r="Y25" s="2">
        <f t="shared" si="6"/>
        <v>1</v>
      </c>
      <c r="Z25" s="2">
        <f t="shared" si="7"/>
        <v>2</v>
      </c>
      <c r="AA25" s="32">
        <f t="shared" si="9"/>
        <v>145</v>
      </c>
      <c r="AB25" s="20" t="s">
        <v>327</v>
      </c>
    </row>
    <row r="26" spans="1:49">
      <c r="A26" s="10" t="s">
        <v>184</v>
      </c>
      <c r="B26" s="10" t="s">
        <v>185</v>
      </c>
      <c r="C26" s="10" t="s">
        <v>37</v>
      </c>
      <c r="D26" s="29">
        <v>64</v>
      </c>
      <c r="E26" s="31"/>
      <c r="F26" s="31"/>
      <c r="G26" s="31">
        <v>51</v>
      </c>
      <c r="H26" s="32">
        <f t="shared" si="10"/>
        <v>51</v>
      </c>
      <c r="I26" s="29">
        <v>20</v>
      </c>
      <c r="J26" s="31">
        <v>27</v>
      </c>
      <c r="K26" s="31"/>
      <c r="L26" s="31"/>
      <c r="M26" s="32">
        <f>MAX(J26:L26)</f>
        <v>27</v>
      </c>
      <c r="N26" s="29"/>
      <c r="O26" s="29">
        <f t="shared" si="0"/>
        <v>162</v>
      </c>
      <c r="P26" s="2">
        <f t="shared" si="1"/>
        <v>4</v>
      </c>
      <c r="Q26" s="2"/>
      <c r="R26" s="2"/>
      <c r="S26" s="2"/>
      <c r="T26" s="2"/>
      <c r="U26" s="2">
        <f t="shared" si="2"/>
        <v>1</v>
      </c>
      <c r="V26" s="2">
        <f t="shared" si="3"/>
        <v>1</v>
      </c>
      <c r="W26" s="2">
        <f t="shared" si="4"/>
        <v>0</v>
      </c>
      <c r="X26" s="2">
        <f t="shared" si="5"/>
        <v>0</v>
      </c>
      <c r="Y26" s="2">
        <f t="shared" si="6"/>
        <v>0</v>
      </c>
      <c r="Z26" s="2">
        <f t="shared" si="7"/>
        <v>2</v>
      </c>
      <c r="AA26" s="32">
        <f>SUM(D26,H26:I26,M26:N26)-MIN(D26,H26:I26,M26:N26)</f>
        <v>142</v>
      </c>
      <c r="AB26" s="20" t="s">
        <v>327</v>
      </c>
    </row>
    <row r="27" spans="1:49">
      <c r="A27" s="10" t="s">
        <v>186</v>
      </c>
      <c r="B27" s="10" t="s">
        <v>187</v>
      </c>
      <c r="C27" s="10" t="s">
        <v>19</v>
      </c>
      <c r="D27" s="29">
        <v>57</v>
      </c>
      <c r="E27" s="31">
        <v>18</v>
      </c>
      <c r="F27" s="31"/>
      <c r="G27" s="31"/>
      <c r="H27" s="32">
        <f t="shared" si="10"/>
        <v>18</v>
      </c>
      <c r="I27" s="29"/>
      <c r="J27" s="31"/>
      <c r="K27" s="31"/>
      <c r="L27" s="31"/>
      <c r="M27" s="32"/>
      <c r="N27" s="29">
        <v>53</v>
      </c>
      <c r="O27" s="29">
        <f t="shared" si="0"/>
        <v>128</v>
      </c>
      <c r="P27" s="2">
        <f t="shared" si="1"/>
        <v>3</v>
      </c>
      <c r="Q27" s="2"/>
      <c r="R27" s="2"/>
      <c r="S27" s="2"/>
      <c r="T27" s="2"/>
      <c r="U27" s="2">
        <f t="shared" si="2"/>
        <v>1</v>
      </c>
      <c r="V27" s="2">
        <f t="shared" si="3"/>
        <v>0</v>
      </c>
      <c r="W27" s="2">
        <f t="shared" si="4"/>
        <v>0</v>
      </c>
      <c r="X27" s="2">
        <f t="shared" si="5"/>
        <v>0</v>
      </c>
      <c r="Y27" s="2">
        <f t="shared" si="6"/>
        <v>1</v>
      </c>
      <c r="Z27" s="2">
        <f t="shared" si="7"/>
        <v>2</v>
      </c>
      <c r="AA27" s="32">
        <f>SUM(D27,H27:I27,M27:N27)</f>
        <v>128</v>
      </c>
      <c r="AB27" s="20" t="s">
        <v>327</v>
      </c>
    </row>
    <row r="28" spans="1:49">
      <c r="A28" s="10" t="s">
        <v>109</v>
      </c>
      <c r="B28" s="10" t="s">
        <v>110</v>
      </c>
      <c r="C28" s="10" t="s">
        <v>13</v>
      </c>
      <c r="D28" s="29">
        <v>46</v>
      </c>
      <c r="E28" s="31"/>
      <c r="F28" s="31"/>
      <c r="G28" s="31">
        <v>65</v>
      </c>
      <c r="H28" s="32">
        <f t="shared" si="10"/>
        <v>65</v>
      </c>
      <c r="I28" s="29"/>
      <c r="J28" s="31"/>
      <c r="K28" s="31"/>
      <c r="L28" s="31"/>
      <c r="M28" s="32"/>
      <c r="N28" s="29">
        <v>46</v>
      </c>
      <c r="O28" s="29">
        <f t="shared" si="0"/>
        <v>157</v>
      </c>
      <c r="P28" s="2">
        <f t="shared" si="1"/>
        <v>3</v>
      </c>
      <c r="Q28" s="2"/>
      <c r="R28" s="33">
        <v>61</v>
      </c>
      <c r="S28" s="2"/>
      <c r="T28" s="2"/>
      <c r="U28" s="2">
        <f t="shared" si="2"/>
        <v>0</v>
      </c>
      <c r="V28" s="2">
        <f t="shared" si="3"/>
        <v>1</v>
      </c>
      <c r="W28" s="2">
        <f t="shared" si="4"/>
        <v>0</v>
      </c>
      <c r="X28" s="2">
        <f t="shared" si="5"/>
        <v>0</v>
      </c>
      <c r="Y28" s="2">
        <f t="shared" si="6"/>
        <v>0</v>
      </c>
      <c r="Z28" s="2">
        <f t="shared" si="7"/>
        <v>1</v>
      </c>
      <c r="AA28" s="32">
        <f>SUM(D28,H28:I28,M28:N28)</f>
        <v>157</v>
      </c>
    </row>
    <row r="29" spans="1:49">
      <c r="A29" s="4" t="s">
        <v>209</v>
      </c>
      <c r="B29" s="4" t="s">
        <v>7</v>
      </c>
      <c r="C29" s="4" t="s">
        <v>0</v>
      </c>
      <c r="D29" s="29">
        <v>45</v>
      </c>
      <c r="E29" s="31">
        <v>37</v>
      </c>
      <c r="F29" s="31"/>
      <c r="G29" s="31"/>
      <c r="H29" s="32">
        <f t="shared" si="10"/>
        <v>37</v>
      </c>
      <c r="I29" s="29"/>
      <c r="J29" s="31"/>
      <c r="K29" s="31"/>
      <c r="L29" s="31"/>
      <c r="M29" s="32"/>
      <c r="N29" s="29">
        <v>62</v>
      </c>
      <c r="O29" s="29">
        <f t="shared" si="0"/>
        <v>144</v>
      </c>
      <c r="P29" s="2">
        <f t="shared" si="1"/>
        <v>3</v>
      </c>
      <c r="Q29" s="2"/>
      <c r="R29" s="2"/>
      <c r="S29" s="2"/>
      <c r="T29" s="2"/>
      <c r="U29" s="2">
        <f t="shared" si="2"/>
        <v>0</v>
      </c>
      <c r="V29" s="2">
        <f t="shared" si="3"/>
        <v>0</v>
      </c>
      <c r="W29" s="2">
        <f t="shared" si="4"/>
        <v>0</v>
      </c>
      <c r="X29" s="2">
        <f t="shared" si="5"/>
        <v>0</v>
      </c>
      <c r="Y29" s="2">
        <f t="shared" si="6"/>
        <v>1</v>
      </c>
      <c r="Z29" s="2">
        <f t="shared" si="7"/>
        <v>1</v>
      </c>
      <c r="AA29" s="32">
        <f>SUM(D29,H29:I29,M29:N29)</f>
        <v>144</v>
      </c>
      <c r="AB29" s="2"/>
    </row>
    <row r="30" spans="1:49" s="20" customFormat="1">
      <c r="A30" s="2" t="s">
        <v>111</v>
      </c>
      <c r="B30" s="2" t="s">
        <v>213</v>
      </c>
      <c r="C30" s="2" t="s">
        <v>14</v>
      </c>
      <c r="D30" s="29">
        <v>58</v>
      </c>
      <c r="E30" s="31">
        <v>38</v>
      </c>
      <c r="F30" s="31"/>
      <c r="G30" s="31"/>
      <c r="H30" s="32">
        <f t="shared" si="10"/>
        <v>38</v>
      </c>
      <c r="I30" s="29"/>
      <c r="J30" s="31"/>
      <c r="K30" s="31"/>
      <c r="L30" s="31"/>
      <c r="M30" s="32"/>
      <c r="N30" s="29">
        <v>45</v>
      </c>
      <c r="O30" s="29">
        <f t="shared" si="0"/>
        <v>141</v>
      </c>
      <c r="P30" s="2">
        <f t="shared" si="1"/>
        <v>3</v>
      </c>
      <c r="Q30" s="2"/>
      <c r="R30" s="2"/>
      <c r="S30" s="2"/>
      <c r="T30" s="2"/>
      <c r="U30" s="2">
        <f t="shared" si="2"/>
        <v>1</v>
      </c>
      <c r="V30" s="2">
        <f t="shared" si="3"/>
        <v>0</v>
      </c>
      <c r="W30" s="2">
        <f t="shared" si="4"/>
        <v>0</v>
      </c>
      <c r="X30" s="2">
        <f t="shared" si="5"/>
        <v>0</v>
      </c>
      <c r="Y30" s="2">
        <f t="shared" si="6"/>
        <v>0</v>
      </c>
      <c r="Z30" s="2">
        <f t="shared" si="7"/>
        <v>1</v>
      </c>
      <c r="AA30" s="32">
        <f>SUM(D30,H30:I30,M30:N30)</f>
        <v>141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>
      <c r="A31" s="10" t="s">
        <v>193</v>
      </c>
      <c r="B31" s="10" t="s">
        <v>29</v>
      </c>
      <c r="C31" s="10" t="s">
        <v>37</v>
      </c>
      <c r="D31" s="29">
        <v>38</v>
      </c>
      <c r="E31" s="31"/>
      <c r="F31" s="31"/>
      <c r="G31" s="31">
        <v>1</v>
      </c>
      <c r="H31" s="32">
        <f t="shared" si="10"/>
        <v>1</v>
      </c>
      <c r="I31" s="29">
        <v>26</v>
      </c>
      <c r="J31" s="31">
        <v>70</v>
      </c>
      <c r="K31" s="31">
        <v>70</v>
      </c>
      <c r="L31" s="31"/>
      <c r="M31" s="32">
        <f>MAX(J31:L31)</f>
        <v>70</v>
      </c>
      <c r="N31" s="29"/>
      <c r="O31" s="29">
        <f t="shared" si="0"/>
        <v>135</v>
      </c>
      <c r="P31" s="2">
        <f t="shared" si="1"/>
        <v>4</v>
      </c>
      <c r="Q31" s="2"/>
      <c r="R31" s="2"/>
      <c r="S31" s="2"/>
      <c r="T31" s="2"/>
      <c r="U31" s="2">
        <f t="shared" si="2"/>
        <v>0</v>
      </c>
      <c r="V31" s="2">
        <f t="shared" si="3"/>
        <v>0</v>
      </c>
      <c r="W31" s="2">
        <f t="shared" si="4"/>
        <v>0</v>
      </c>
      <c r="X31" s="2">
        <f t="shared" si="5"/>
        <v>1</v>
      </c>
      <c r="Y31" s="2">
        <f t="shared" si="6"/>
        <v>0</v>
      </c>
      <c r="Z31" s="2">
        <f t="shared" si="7"/>
        <v>1</v>
      </c>
      <c r="AA31" s="32">
        <f>SUM(D31,H31:I31,M31:N31)-MIN(D31,H31:I31,M31:N31)</f>
        <v>134</v>
      </c>
      <c r="AB31" s="2"/>
    </row>
    <row r="32" spans="1:49">
      <c r="A32" s="11" t="s">
        <v>207</v>
      </c>
      <c r="B32" s="11" t="s">
        <v>85</v>
      </c>
      <c r="C32" s="11" t="s">
        <v>76</v>
      </c>
      <c r="D32" s="29">
        <v>43</v>
      </c>
      <c r="E32" s="31"/>
      <c r="F32" s="31"/>
      <c r="G32" s="31"/>
      <c r="H32" s="32"/>
      <c r="I32" s="29">
        <v>17</v>
      </c>
      <c r="J32" s="31">
        <v>74</v>
      </c>
      <c r="K32" s="31"/>
      <c r="L32" s="31"/>
      <c r="M32" s="32">
        <f>MAX(J32:L32)</f>
        <v>74</v>
      </c>
      <c r="N32" s="29"/>
      <c r="O32" s="29">
        <f t="shared" si="0"/>
        <v>134</v>
      </c>
      <c r="P32" s="2">
        <f t="shared" si="1"/>
        <v>3</v>
      </c>
      <c r="Q32" s="2"/>
      <c r="R32" s="2"/>
      <c r="S32" s="2"/>
      <c r="T32" s="2"/>
      <c r="U32" s="2">
        <f t="shared" si="2"/>
        <v>0</v>
      </c>
      <c r="V32" s="2">
        <f t="shared" si="3"/>
        <v>0</v>
      </c>
      <c r="W32" s="2">
        <f t="shared" si="4"/>
        <v>0</v>
      </c>
      <c r="X32" s="2">
        <f t="shared" si="5"/>
        <v>1</v>
      </c>
      <c r="Y32" s="2">
        <f t="shared" si="6"/>
        <v>0</v>
      </c>
      <c r="Z32" s="2">
        <f t="shared" si="7"/>
        <v>1</v>
      </c>
      <c r="AA32" s="32">
        <f>SUM(D32,H32:I32,M32:N32)</f>
        <v>134</v>
      </c>
    </row>
    <row r="33" spans="1:28">
      <c r="A33" s="11" t="s">
        <v>199</v>
      </c>
      <c r="B33" s="11" t="s">
        <v>200</v>
      </c>
      <c r="C33" s="11" t="s">
        <v>6</v>
      </c>
      <c r="D33" s="29"/>
      <c r="E33" s="31"/>
      <c r="F33" s="31"/>
      <c r="G33" s="31"/>
      <c r="H33" s="32"/>
      <c r="I33" s="29"/>
      <c r="J33" s="31"/>
      <c r="K33" s="31">
        <v>80</v>
      </c>
      <c r="L33" s="31"/>
      <c r="M33" s="32">
        <f>MAX(J33:L33)</f>
        <v>80</v>
      </c>
      <c r="N33" s="29"/>
      <c r="O33" s="29">
        <f t="shared" si="0"/>
        <v>80</v>
      </c>
      <c r="P33" s="2">
        <f t="shared" si="1"/>
        <v>1</v>
      </c>
      <c r="Q33" s="2"/>
      <c r="R33" s="2"/>
      <c r="S33" s="2"/>
      <c r="T33" s="2"/>
      <c r="U33" s="2">
        <f t="shared" si="2"/>
        <v>0</v>
      </c>
      <c r="V33" s="2">
        <f t="shared" si="3"/>
        <v>0</v>
      </c>
      <c r="W33" s="2">
        <f t="shared" si="4"/>
        <v>0</v>
      </c>
      <c r="X33" s="2">
        <f t="shared" si="5"/>
        <v>1</v>
      </c>
      <c r="Y33" s="2">
        <f t="shared" si="6"/>
        <v>0</v>
      </c>
      <c r="Z33" s="2">
        <f t="shared" si="7"/>
        <v>1</v>
      </c>
      <c r="AA33" s="32">
        <f>SUM(D33,H33:I33,M33:N33)</f>
        <v>80</v>
      </c>
      <c r="AB33" s="12"/>
    </row>
    <row r="34" spans="1:28">
      <c r="A34" s="17" t="s">
        <v>284</v>
      </c>
      <c r="B34" s="18"/>
      <c r="C34" s="18"/>
      <c r="D34" s="29">
        <v>50</v>
      </c>
      <c r="E34" s="31">
        <v>25</v>
      </c>
      <c r="F34" s="31"/>
      <c r="G34" s="31"/>
      <c r="H34" s="32"/>
      <c r="I34" s="29"/>
      <c r="J34" s="31"/>
      <c r="K34" s="31"/>
      <c r="L34" s="31"/>
      <c r="M34" s="32"/>
      <c r="N34" s="29">
        <v>19</v>
      </c>
      <c r="O34" s="29">
        <f t="shared" si="0"/>
        <v>69</v>
      </c>
      <c r="P34" s="2">
        <f t="shared" si="1"/>
        <v>2</v>
      </c>
      <c r="Q34" s="2"/>
      <c r="R34" s="2"/>
      <c r="S34" s="2"/>
      <c r="T34" s="2"/>
      <c r="U34" s="2">
        <f t="shared" si="2"/>
        <v>1</v>
      </c>
      <c r="V34" s="2">
        <f t="shared" si="3"/>
        <v>0</v>
      </c>
      <c r="W34" s="2">
        <f t="shared" si="4"/>
        <v>0</v>
      </c>
      <c r="X34" s="2">
        <f t="shared" si="5"/>
        <v>0</v>
      </c>
      <c r="Y34" s="2">
        <f t="shared" si="6"/>
        <v>0</v>
      </c>
      <c r="Z34" s="2">
        <f t="shared" si="7"/>
        <v>1</v>
      </c>
      <c r="AA34" s="32">
        <f>SUM(D34,H34:I34,M34:N34)</f>
        <v>69</v>
      </c>
      <c r="AB34" s="12"/>
    </row>
    <row r="35" spans="1:28">
      <c r="A35" s="2" t="s">
        <v>214</v>
      </c>
      <c r="B35" s="2" t="s">
        <v>210</v>
      </c>
      <c r="C35" s="2" t="s">
        <v>8</v>
      </c>
      <c r="D35" s="29">
        <v>32</v>
      </c>
      <c r="E35" s="31"/>
      <c r="F35" s="31"/>
      <c r="G35" s="31"/>
      <c r="H35" s="32"/>
      <c r="I35" s="29"/>
      <c r="J35" s="31"/>
      <c r="K35" s="31"/>
      <c r="L35" s="31"/>
      <c r="M35" s="32"/>
      <c r="N35" s="29">
        <v>34</v>
      </c>
      <c r="O35" s="29">
        <f t="shared" si="0"/>
        <v>66</v>
      </c>
      <c r="P35" s="2">
        <f t="shared" si="1"/>
        <v>2</v>
      </c>
      <c r="Q35" s="2"/>
      <c r="R35" s="2"/>
      <c r="S35" s="2"/>
      <c r="T35" s="2"/>
      <c r="U35" s="2">
        <f t="shared" si="2"/>
        <v>0</v>
      </c>
      <c r="V35" s="2">
        <f t="shared" si="3"/>
        <v>0</v>
      </c>
      <c r="W35" s="2">
        <f>IF(I35&gt;=49,1,0)</f>
        <v>0</v>
      </c>
      <c r="X35" s="2">
        <f t="shared" si="5"/>
        <v>0</v>
      </c>
      <c r="Y35" s="2">
        <f t="shared" si="6"/>
        <v>0</v>
      </c>
      <c r="Z35" s="2">
        <f t="shared" si="7"/>
        <v>0</v>
      </c>
      <c r="AA35" s="32">
        <f>SUM(D35,H35:I35,M35:N35)</f>
        <v>66</v>
      </c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8" spans="1:28">
      <c r="U38" s="6" t="s">
        <v>319</v>
      </c>
      <c r="V38" s="6" t="s">
        <v>318</v>
      </c>
      <c r="W38" s="6" t="s">
        <v>328</v>
      </c>
      <c r="X38" s="6" t="s">
        <v>325</v>
      </c>
      <c r="Y38" s="6" t="s">
        <v>319</v>
      </c>
    </row>
    <row r="39" spans="1:28">
      <c r="V39" s="6" t="s">
        <v>333</v>
      </c>
    </row>
    <row r="40" spans="1:28">
      <c r="V40" s="6" t="s">
        <v>334</v>
      </c>
    </row>
  </sheetData>
  <sortState ref="A2:AF35">
    <sortCondition descending="1" ref="Z2:Z35"/>
    <sortCondition descending="1" ref="AA2:AA35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pane ySplit="1" topLeftCell="A2" activePane="bottomLeft" state="frozen"/>
      <selection pane="bottomLeft" activeCell="D1" sqref="D1:G1048576"/>
    </sheetView>
  </sheetViews>
  <sheetFormatPr defaultColWidth="8.88671875" defaultRowHeight="14.4"/>
  <cols>
    <col min="1" max="1" width="12.88671875" style="6" customWidth="1"/>
    <col min="2" max="2" width="13.33203125" style="6" customWidth="1"/>
    <col min="3" max="3" width="14.6640625" style="6" customWidth="1"/>
    <col min="4" max="8" width="5.21875" style="6" customWidth="1"/>
    <col min="9" max="9" width="6.21875" style="6" hidden="1" customWidth="1"/>
    <col min="10" max="11" width="5.21875" style="6" customWidth="1"/>
    <col min="12" max="12" width="7.21875" style="6" customWidth="1"/>
    <col min="13" max="21" width="5.21875" style="6" customWidth="1"/>
    <col min="22" max="23" width="8.88671875" style="6"/>
    <col min="24" max="24" width="27.77734375" style="6" customWidth="1"/>
    <col min="25" max="16384" width="8.88671875" style="6"/>
  </cols>
  <sheetData>
    <row r="1" spans="1:24" ht="40.200000000000003">
      <c r="A1" s="5" t="s">
        <v>1</v>
      </c>
      <c r="B1" s="5" t="s">
        <v>2</v>
      </c>
      <c r="C1" s="5" t="s">
        <v>3</v>
      </c>
      <c r="D1" s="21" t="s">
        <v>286</v>
      </c>
      <c r="E1" s="22" t="s">
        <v>287</v>
      </c>
      <c r="F1" s="25" t="s">
        <v>307</v>
      </c>
      <c r="G1" s="24" t="s">
        <v>291</v>
      </c>
      <c r="H1" s="24" t="s">
        <v>292</v>
      </c>
      <c r="I1" s="24" t="s">
        <v>293</v>
      </c>
      <c r="J1" s="22" t="s">
        <v>294</v>
      </c>
      <c r="K1" s="25" t="s">
        <v>295</v>
      </c>
      <c r="L1" s="26" t="s">
        <v>296</v>
      </c>
      <c r="M1" s="27" t="s">
        <v>297</v>
      </c>
      <c r="N1" s="27"/>
      <c r="O1" s="27" t="s">
        <v>298</v>
      </c>
      <c r="P1" s="27" t="s">
        <v>299</v>
      </c>
      <c r="Q1" s="28" t="s">
        <v>300</v>
      </c>
      <c r="R1" s="28" t="s">
        <v>301</v>
      </c>
      <c r="S1" s="28" t="s">
        <v>302</v>
      </c>
      <c r="T1" s="28" t="s">
        <v>303</v>
      </c>
      <c r="U1" s="28" t="s">
        <v>304</v>
      </c>
      <c r="V1" s="26" t="s">
        <v>305</v>
      </c>
      <c r="W1" s="28" t="s">
        <v>306</v>
      </c>
    </row>
    <row r="2" spans="1:24">
      <c r="A2" s="2" t="s">
        <v>220</v>
      </c>
      <c r="B2" s="2" t="s">
        <v>31</v>
      </c>
      <c r="C2" s="2" t="s">
        <v>6</v>
      </c>
      <c r="D2" s="29">
        <v>97</v>
      </c>
      <c r="E2" s="32">
        <v>91</v>
      </c>
      <c r="F2" s="2"/>
      <c r="G2" s="31"/>
      <c r="H2" s="31"/>
      <c r="I2" s="31"/>
      <c r="J2" s="32"/>
      <c r="K2" s="29">
        <v>89</v>
      </c>
      <c r="L2" s="29">
        <f t="shared" ref="L2:L13" si="0">SUM(D2:F2,J2:K2)</f>
        <v>277</v>
      </c>
      <c r="M2" s="2">
        <f t="shared" ref="M2:M13" si="1">COUNT(D2:F2,J2:K2)</f>
        <v>3</v>
      </c>
      <c r="N2" s="2"/>
      <c r="O2" s="2"/>
      <c r="P2" s="2"/>
      <c r="Q2" s="2">
        <f t="shared" ref="Q2:Q13" si="2">IF(D2&gt;=50,1,0)</f>
        <v>1</v>
      </c>
      <c r="R2" s="2">
        <f t="shared" ref="R2:R12" si="3">IF(E2&gt;40,1,0)</f>
        <v>1</v>
      </c>
      <c r="S2" s="2">
        <f t="shared" ref="S2:S13" si="4">IF(F2&gt;=50,1,0)</f>
        <v>0</v>
      </c>
      <c r="T2" s="2">
        <f t="shared" ref="T2:T13" si="5">IF(J2&gt;=50,1,0)</f>
        <v>0</v>
      </c>
      <c r="U2" s="2">
        <f t="shared" ref="U2:U13" si="6">IF(K2&gt;=50,1,0)</f>
        <v>1</v>
      </c>
      <c r="V2" s="2">
        <f t="shared" ref="V2:V13" si="7">SUM(Q2:U2)</f>
        <v>3</v>
      </c>
      <c r="W2" s="29">
        <f t="shared" ref="W2:W13" si="8">L2</f>
        <v>277</v>
      </c>
      <c r="X2" s="39" t="s">
        <v>331</v>
      </c>
    </row>
    <row r="3" spans="1:24" customFormat="1">
      <c r="A3" s="5" t="s">
        <v>219</v>
      </c>
      <c r="B3" s="5" t="s">
        <v>55</v>
      </c>
      <c r="C3" s="5" t="s">
        <v>0</v>
      </c>
      <c r="D3" s="29">
        <v>95</v>
      </c>
      <c r="E3" s="32">
        <v>85</v>
      </c>
      <c r="F3" s="2"/>
      <c r="G3" s="31"/>
      <c r="H3" s="31"/>
      <c r="I3" s="31"/>
      <c r="J3" s="32"/>
      <c r="K3" s="29">
        <v>93</v>
      </c>
      <c r="L3" s="29">
        <f t="shared" si="0"/>
        <v>273</v>
      </c>
      <c r="M3" s="2">
        <f t="shared" si="1"/>
        <v>3</v>
      </c>
      <c r="N3" s="2"/>
      <c r="O3" s="2"/>
      <c r="P3" s="2"/>
      <c r="Q3" s="2">
        <f t="shared" si="2"/>
        <v>1</v>
      </c>
      <c r="R3" s="2">
        <f t="shared" si="3"/>
        <v>1</v>
      </c>
      <c r="S3" s="2">
        <f t="shared" si="4"/>
        <v>0</v>
      </c>
      <c r="T3" s="2">
        <f t="shared" si="5"/>
        <v>0</v>
      </c>
      <c r="U3" s="2">
        <f t="shared" si="6"/>
        <v>1</v>
      </c>
      <c r="V3" s="2">
        <f t="shared" si="7"/>
        <v>3</v>
      </c>
      <c r="W3" s="29">
        <f t="shared" si="8"/>
        <v>273</v>
      </c>
      <c r="X3" s="39" t="s">
        <v>331</v>
      </c>
    </row>
    <row r="4" spans="1:24">
      <c r="A4" s="2" t="s">
        <v>221</v>
      </c>
      <c r="B4" s="2" t="s">
        <v>30</v>
      </c>
      <c r="C4" s="2" t="s">
        <v>38</v>
      </c>
      <c r="D4" s="29">
        <v>75</v>
      </c>
      <c r="E4" s="32">
        <v>71</v>
      </c>
      <c r="F4" s="2">
        <v>72</v>
      </c>
      <c r="G4" s="31"/>
      <c r="H4" s="31"/>
      <c r="I4" s="31"/>
      <c r="J4" s="32"/>
      <c r="K4" s="29"/>
      <c r="L4" s="29">
        <f t="shared" si="0"/>
        <v>218</v>
      </c>
      <c r="M4" s="2">
        <f t="shared" si="1"/>
        <v>3</v>
      </c>
      <c r="N4" s="2"/>
      <c r="O4" s="2"/>
      <c r="P4" s="2"/>
      <c r="Q4" s="2">
        <f t="shared" si="2"/>
        <v>1</v>
      </c>
      <c r="R4" s="2">
        <f t="shared" si="3"/>
        <v>1</v>
      </c>
      <c r="S4" s="2">
        <f t="shared" si="4"/>
        <v>1</v>
      </c>
      <c r="T4" s="2">
        <f t="shared" si="5"/>
        <v>0</v>
      </c>
      <c r="U4" s="2">
        <f t="shared" si="6"/>
        <v>0</v>
      </c>
      <c r="V4" s="2">
        <f t="shared" si="7"/>
        <v>3</v>
      </c>
      <c r="W4" s="29">
        <f t="shared" si="8"/>
        <v>218</v>
      </c>
      <c r="X4" s="39" t="s">
        <v>331</v>
      </c>
    </row>
    <row r="5" spans="1:24">
      <c r="A5" s="2" t="s">
        <v>95</v>
      </c>
      <c r="B5" s="2" t="s">
        <v>116</v>
      </c>
      <c r="C5" s="2" t="s">
        <v>64</v>
      </c>
      <c r="D5" s="29">
        <v>75</v>
      </c>
      <c r="E5" s="32">
        <v>42</v>
      </c>
      <c r="F5" s="2"/>
      <c r="G5" s="31"/>
      <c r="H5" s="31"/>
      <c r="I5" s="31"/>
      <c r="J5" s="32"/>
      <c r="K5" s="29">
        <v>60</v>
      </c>
      <c r="L5" s="29">
        <f t="shared" si="0"/>
        <v>177</v>
      </c>
      <c r="M5" s="2">
        <f t="shared" si="1"/>
        <v>3</v>
      </c>
      <c r="N5" s="2"/>
      <c r="O5" s="2"/>
      <c r="P5" s="2"/>
      <c r="Q5" s="2">
        <f t="shared" si="2"/>
        <v>1</v>
      </c>
      <c r="R5" s="2">
        <f t="shared" si="3"/>
        <v>1</v>
      </c>
      <c r="S5" s="2">
        <f t="shared" si="4"/>
        <v>0</v>
      </c>
      <c r="T5" s="2">
        <f t="shared" si="5"/>
        <v>0</v>
      </c>
      <c r="U5" s="2">
        <f t="shared" si="6"/>
        <v>1</v>
      </c>
      <c r="V5" s="2">
        <f t="shared" si="7"/>
        <v>3</v>
      </c>
      <c r="W5" s="29">
        <f t="shared" si="8"/>
        <v>177</v>
      </c>
      <c r="X5" s="39" t="s">
        <v>331</v>
      </c>
    </row>
    <row r="6" spans="1:24">
      <c r="A6" s="4" t="s">
        <v>129</v>
      </c>
      <c r="B6" s="2"/>
      <c r="C6" s="2"/>
      <c r="D6" s="29">
        <v>47</v>
      </c>
      <c r="E6" s="32"/>
      <c r="F6" s="2">
        <v>23</v>
      </c>
      <c r="G6" s="31"/>
      <c r="H6" s="31">
        <v>79</v>
      </c>
      <c r="I6" s="31"/>
      <c r="J6" s="32">
        <f>MAX(G6:I6)</f>
        <v>79</v>
      </c>
      <c r="K6" s="29"/>
      <c r="L6" s="29">
        <f t="shared" si="0"/>
        <v>149</v>
      </c>
      <c r="M6" s="2">
        <f t="shared" si="1"/>
        <v>3</v>
      </c>
      <c r="N6" s="2"/>
      <c r="O6" s="2"/>
      <c r="P6" s="2"/>
      <c r="Q6" s="2">
        <f t="shared" si="2"/>
        <v>0</v>
      </c>
      <c r="R6" s="2">
        <f t="shared" si="3"/>
        <v>0</v>
      </c>
      <c r="S6" s="2">
        <f t="shared" si="4"/>
        <v>0</v>
      </c>
      <c r="T6" s="2">
        <f t="shared" si="5"/>
        <v>1</v>
      </c>
      <c r="U6" s="2">
        <f t="shared" si="6"/>
        <v>0</v>
      </c>
      <c r="V6" s="2">
        <f t="shared" si="7"/>
        <v>1</v>
      </c>
      <c r="W6" s="29">
        <f t="shared" si="8"/>
        <v>149</v>
      </c>
    </row>
    <row r="7" spans="1:24">
      <c r="A7" s="11" t="s">
        <v>216</v>
      </c>
      <c r="B7" s="11" t="s">
        <v>35</v>
      </c>
      <c r="C7" s="11" t="s">
        <v>217</v>
      </c>
      <c r="D7" s="29"/>
      <c r="E7" s="32"/>
      <c r="F7" s="2">
        <v>26</v>
      </c>
      <c r="G7" s="31">
        <v>75</v>
      </c>
      <c r="H7" s="31">
        <v>42</v>
      </c>
      <c r="I7" s="31"/>
      <c r="J7" s="32">
        <f>MAX(G7:I7)</f>
        <v>75</v>
      </c>
      <c r="K7" s="29"/>
      <c r="L7" s="29">
        <f t="shared" si="0"/>
        <v>101</v>
      </c>
      <c r="M7" s="2">
        <f t="shared" si="1"/>
        <v>2</v>
      </c>
      <c r="N7" s="2"/>
      <c r="O7" s="2"/>
      <c r="P7" s="2"/>
      <c r="Q7" s="2">
        <f t="shared" si="2"/>
        <v>0</v>
      </c>
      <c r="R7" s="2">
        <f t="shared" si="3"/>
        <v>0</v>
      </c>
      <c r="S7" s="2">
        <f t="shared" si="4"/>
        <v>0</v>
      </c>
      <c r="T7" s="2">
        <f t="shared" si="5"/>
        <v>1</v>
      </c>
      <c r="U7" s="2">
        <f t="shared" si="6"/>
        <v>0</v>
      </c>
      <c r="V7" s="2">
        <f t="shared" si="7"/>
        <v>1</v>
      </c>
      <c r="W7" s="29">
        <f t="shared" si="8"/>
        <v>101</v>
      </c>
    </row>
    <row r="8" spans="1:24">
      <c r="A8" s="2" t="s">
        <v>222</v>
      </c>
      <c r="B8" s="2" t="s">
        <v>223</v>
      </c>
      <c r="C8" s="2" t="s">
        <v>80</v>
      </c>
      <c r="D8" s="29">
        <v>28</v>
      </c>
      <c r="E8" s="32"/>
      <c r="F8" s="2"/>
      <c r="G8" s="31">
        <v>39</v>
      </c>
      <c r="H8" s="31"/>
      <c r="I8" s="31"/>
      <c r="J8" s="32">
        <f>MAX(G8:I8)</f>
        <v>39</v>
      </c>
      <c r="K8" s="29">
        <v>23</v>
      </c>
      <c r="L8" s="29">
        <f t="shared" si="0"/>
        <v>90</v>
      </c>
      <c r="M8" s="2">
        <f t="shared" si="1"/>
        <v>3</v>
      </c>
      <c r="N8" s="2"/>
      <c r="O8" s="2"/>
      <c r="P8" s="2"/>
      <c r="Q8" s="2">
        <f t="shared" si="2"/>
        <v>0</v>
      </c>
      <c r="R8" s="2">
        <f t="shared" si="3"/>
        <v>0</v>
      </c>
      <c r="S8" s="2">
        <f t="shared" si="4"/>
        <v>0</v>
      </c>
      <c r="T8" s="2">
        <f t="shared" si="5"/>
        <v>0</v>
      </c>
      <c r="U8" s="2">
        <f t="shared" si="6"/>
        <v>0</v>
      </c>
      <c r="V8" s="2">
        <f t="shared" si="7"/>
        <v>0</v>
      </c>
      <c r="W8" s="29">
        <f t="shared" si="8"/>
        <v>90</v>
      </c>
    </row>
    <row r="9" spans="1:24">
      <c r="A9" s="2" t="s">
        <v>218</v>
      </c>
      <c r="B9" s="2" t="s">
        <v>58</v>
      </c>
      <c r="C9" s="2" t="s">
        <v>15</v>
      </c>
      <c r="D9" s="29">
        <v>18</v>
      </c>
      <c r="E9" s="32">
        <v>29</v>
      </c>
      <c r="F9" s="2">
        <v>12</v>
      </c>
      <c r="G9" s="31"/>
      <c r="H9" s="31"/>
      <c r="I9" s="31"/>
      <c r="J9" s="32"/>
      <c r="K9" s="29">
        <v>17</v>
      </c>
      <c r="L9" s="29">
        <f t="shared" si="0"/>
        <v>76</v>
      </c>
      <c r="M9" s="2">
        <f t="shared" si="1"/>
        <v>4</v>
      </c>
      <c r="N9" s="2"/>
      <c r="O9" s="2"/>
      <c r="P9" s="2"/>
      <c r="Q9" s="2">
        <f t="shared" si="2"/>
        <v>0</v>
      </c>
      <c r="R9" s="2">
        <f t="shared" si="3"/>
        <v>0</v>
      </c>
      <c r="S9" s="2">
        <f t="shared" si="4"/>
        <v>0</v>
      </c>
      <c r="T9" s="2">
        <f t="shared" si="5"/>
        <v>0</v>
      </c>
      <c r="U9" s="2">
        <f t="shared" si="6"/>
        <v>0</v>
      </c>
      <c r="V9" s="2">
        <f t="shared" si="7"/>
        <v>0</v>
      </c>
      <c r="W9" s="29">
        <f t="shared" si="8"/>
        <v>76</v>
      </c>
    </row>
    <row r="10" spans="1:24">
      <c r="A10" s="2" t="s">
        <v>224</v>
      </c>
      <c r="B10" s="2" t="s">
        <v>49</v>
      </c>
      <c r="C10" s="2" t="s">
        <v>46</v>
      </c>
      <c r="D10" s="29"/>
      <c r="E10" s="32">
        <v>37</v>
      </c>
      <c r="F10" s="2">
        <v>26</v>
      </c>
      <c r="G10" s="31"/>
      <c r="H10" s="31"/>
      <c r="I10" s="31"/>
      <c r="J10" s="32"/>
      <c r="K10" s="29"/>
      <c r="L10" s="29">
        <f t="shared" si="0"/>
        <v>63</v>
      </c>
      <c r="M10" s="2">
        <f t="shared" si="1"/>
        <v>2</v>
      </c>
      <c r="N10" s="2"/>
      <c r="O10" s="2"/>
      <c r="P10" s="2"/>
      <c r="Q10" s="2">
        <f t="shared" si="2"/>
        <v>0</v>
      </c>
      <c r="R10" s="2">
        <f t="shared" si="3"/>
        <v>0</v>
      </c>
      <c r="S10" s="2">
        <f t="shared" si="4"/>
        <v>0</v>
      </c>
      <c r="T10" s="2">
        <f t="shared" si="5"/>
        <v>0</v>
      </c>
      <c r="U10" s="2">
        <f t="shared" si="6"/>
        <v>0</v>
      </c>
      <c r="V10" s="2">
        <f t="shared" si="7"/>
        <v>0</v>
      </c>
      <c r="W10" s="29">
        <f t="shared" si="8"/>
        <v>63</v>
      </c>
    </row>
    <row r="11" spans="1:24">
      <c r="A11" s="4" t="s">
        <v>271</v>
      </c>
      <c r="B11" s="1"/>
      <c r="C11" s="1"/>
      <c r="D11" s="29"/>
      <c r="E11" s="32"/>
      <c r="F11" s="2"/>
      <c r="G11" s="31"/>
      <c r="H11" s="31"/>
      <c r="I11" s="31"/>
      <c r="J11" s="32"/>
      <c r="K11" s="29">
        <v>43</v>
      </c>
      <c r="L11" s="29">
        <f t="shared" si="0"/>
        <v>43</v>
      </c>
      <c r="M11" s="2">
        <f t="shared" si="1"/>
        <v>1</v>
      </c>
      <c r="N11" s="2"/>
      <c r="O11" s="2"/>
      <c r="P11" s="2"/>
      <c r="Q11" s="2">
        <f t="shared" si="2"/>
        <v>0</v>
      </c>
      <c r="R11" s="2">
        <f t="shared" si="3"/>
        <v>0</v>
      </c>
      <c r="S11" s="2">
        <f t="shared" si="4"/>
        <v>0</v>
      </c>
      <c r="T11" s="2">
        <f t="shared" si="5"/>
        <v>0</v>
      </c>
      <c r="U11" s="2">
        <f t="shared" si="6"/>
        <v>0</v>
      </c>
      <c r="V11" s="2">
        <f t="shared" si="7"/>
        <v>0</v>
      </c>
      <c r="W11" s="29">
        <f t="shared" si="8"/>
        <v>43</v>
      </c>
    </row>
    <row r="12" spans="1:24">
      <c r="A12" s="17" t="s">
        <v>285</v>
      </c>
      <c r="B12" s="18"/>
      <c r="C12" s="18"/>
      <c r="D12" s="29">
        <v>21</v>
      </c>
      <c r="E12" s="32"/>
      <c r="F12" s="2"/>
      <c r="G12" s="31"/>
      <c r="H12" s="31"/>
      <c r="I12" s="31"/>
      <c r="J12" s="32"/>
      <c r="K12" s="29">
        <v>20</v>
      </c>
      <c r="L12" s="29">
        <f t="shared" si="0"/>
        <v>41</v>
      </c>
      <c r="M12" s="2">
        <f t="shared" si="1"/>
        <v>2</v>
      </c>
      <c r="N12" s="2"/>
      <c r="O12" s="2"/>
      <c r="P12" s="2"/>
      <c r="Q12" s="2">
        <f t="shared" si="2"/>
        <v>0</v>
      </c>
      <c r="R12" s="2">
        <f t="shared" si="3"/>
        <v>0</v>
      </c>
      <c r="S12" s="2">
        <f t="shared" si="4"/>
        <v>0</v>
      </c>
      <c r="T12" s="2">
        <f t="shared" si="5"/>
        <v>0</v>
      </c>
      <c r="U12" s="2">
        <f t="shared" si="6"/>
        <v>0</v>
      </c>
      <c r="V12" s="2">
        <f t="shared" si="7"/>
        <v>0</v>
      </c>
      <c r="W12" s="29">
        <f t="shared" si="8"/>
        <v>41</v>
      </c>
      <c r="X12" s="37"/>
    </row>
    <row r="13" spans="1:24">
      <c r="A13" s="4" t="s">
        <v>317</v>
      </c>
      <c r="B13" s="1"/>
      <c r="C13" s="1"/>
      <c r="D13" s="29"/>
      <c r="E13" s="32"/>
      <c r="F13" s="2"/>
      <c r="G13" s="31"/>
      <c r="H13" s="31"/>
      <c r="I13" s="31"/>
      <c r="J13" s="32"/>
      <c r="K13" s="29"/>
      <c r="L13" s="29">
        <f t="shared" si="0"/>
        <v>0</v>
      </c>
      <c r="M13" s="2">
        <f t="shared" si="1"/>
        <v>0</v>
      </c>
      <c r="N13" s="2"/>
      <c r="O13" s="2"/>
      <c r="P13" s="2"/>
      <c r="Q13" s="2">
        <f t="shared" si="2"/>
        <v>0</v>
      </c>
      <c r="R13" s="2">
        <f>IF(E13&gt;40,1,0)</f>
        <v>0</v>
      </c>
      <c r="S13" s="2">
        <f t="shared" si="4"/>
        <v>0</v>
      </c>
      <c r="T13" s="2">
        <f t="shared" si="5"/>
        <v>0</v>
      </c>
      <c r="U13" s="2">
        <f t="shared" si="6"/>
        <v>0</v>
      </c>
      <c r="V13" s="2">
        <f t="shared" si="7"/>
        <v>0</v>
      </c>
      <c r="W13" s="29">
        <f t="shared" si="8"/>
        <v>0</v>
      </c>
      <c r="X13" s="2"/>
    </row>
    <row r="14" spans="1:24">
      <c r="A14" s="2"/>
      <c r="B14" s="2"/>
      <c r="C14" s="2"/>
      <c r="D14" s="29"/>
      <c r="E14" s="32"/>
      <c r="F14" s="2"/>
      <c r="G14" s="31"/>
      <c r="H14" s="31"/>
      <c r="I14" s="31"/>
      <c r="J14" s="32"/>
      <c r="K14" s="29"/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9"/>
    </row>
    <row r="16" spans="1:24">
      <c r="Q16" s="6" t="s">
        <v>319</v>
      </c>
      <c r="R16" s="6" t="s">
        <v>332</v>
      </c>
      <c r="S16" s="6" t="s">
        <v>319</v>
      </c>
      <c r="T16" s="6" t="s">
        <v>319</v>
      </c>
      <c r="U16" s="6" t="s">
        <v>319</v>
      </c>
    </row>
  </sheetData>
  <sortState ref="A2:AB13">
    <sortCondition descending="1" ref="V2:V13"/>
    <sortCondition descending="1" ref="W2:W1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pane ySplit="1" topLeftCell="A2" activePane="bottomLeft" state="frozen"/>
      <selection pane="bottomLeft" activeCell="L15" sqref="L15"/>
    </sheetView>
  </sheetViews>
  <sheetFormatPr defaultRowHeight="14.4"/>
  <cols>
    <col min="1" max="1" width="12.88671875" style="6" customWidth="1"/>
    <col min="2" max="2" width="13.109375" style="6" customWidth="1"/>
    <col min="3" max="3" width="11.77734375" style="6" customWidth="1"/>
    <col min="4" max="5" width="4.33203125" style="6" customWidth="1"/>
    <col min="6" max="7" width="4.44140625" style="6" customWidth="1"/>
    <col min="8" max="8" width="5.44140625" style="6" customWidth="1"/>
    <col min="9" max="10" width="3.88671875" style="6" customWidth="1"/>
    <col min="11" max="11" width="6.33203125" style="6" hidden="1" customWidth="1"/>
    <col min="12" max="12" width="5.44140625" style="6" customWidth="1"/>
    <col min="13" max="13" width="4.33203125" style="6" customWidth="1"/>
    <col min="14" max="14" width="6.88671875" style="6" customWidth="1"/>
    <col min="15" max="15" width="5.44140625" style="6" customWidth="1"/>
    <col min="16" max="16" width="1.6640625" style="6" customWidth="1"/>
    <col min="17" max="23" width="5.44140625" style="6" customWidth="1"/>
    <col min="24" max="25" width="8.88671875" style="6"/>
    <col min="26" max="26" width="25.33203125" style="6" customWidth="1"/>
    <col min="27" max="16384" width="8.88671875" style="6"/>
  </cols>
  <sheetData>
    <row r="1" spans="1:25" ht="40.200000000000003">
      <c r="A1" s="5" t="s">
        <v>1</v>
      </c>
      <c r="B1" s="5" t="s">
        <v>2</v>
      </c>
      <c r="C1" s="5" t="s">
        <v>3</v>
      </c>
      <c r="D1" s="21" t="s">
        <v>286</v>
      </c>
      <c r="E1" s="22" t="s">
        <v>287</v>
      </c>
      <c r="F1" s="23" t="s">
        <v>288</v>
      </c>
      <c r="G1" s="23" t="s">
        <v>289</v>
      </c>
      <c r="H1" s="22" t="s">
        <v>290</v>
      </c>
      <c r="I1" s="24" t="s">
        <v>291</v>
      </c>
      <c r="J1" s="24" t="s">
        <v>292</v>
      </c>
      <c r="K1" s="24" t="s">
        <v>293</v>
      </c>
      <c r="L1" s="22" t="s">
        <v>294</v>
      </c>
      <c r="M1" s="25" t="s">
        <v>295</v>
      </c>
      <c r="N1" s="26" t="s">
        <v>296</v>
      </c>
      <c r="O1" s="27" t="s">
        <v>297</v>
      </c>
      <c r="P1" s="27"/>
      <c r="Q1" s="27" t="s">
        <v>298</v>
      </c>
      <c r="R1" s="27" t="s">
        <v>299</v>
      </c>
      <c r="S1" s="28" t="s">
        <v>300</v>
      </c>
      <c r="T1" s="28" t="s">
        <v>301</v>
      </c>
      <c r="U1" s="28" t="s">
        <v>302</v>
      </c>
      <c r="V1" s="28" t="s">
        <v>303</v>
      </c>
      <c r="W1" s="28" t="s">
        <v>304</v>
      </c>
      <c r="X1" s="26" t="s">
        <v>305</v>
      </c>
      <c r="Y1" s="28" t="s">
        <v>306</v>
      </c>
    </row>
    <row r="2" spans="1:25">
      <c r="A2" s="4" t="s">
        <v>120</v>
      </c>
      <c r="B2" s="4" t="s">
        <v>25</v>
      </c>
      <c r="C2" s="4" t="s">
        <v>23</v>
      </c>
      <c r="D2" s="29">
        <v>23</v>
      </c>
      <c r="E2" s="2">
        <v>4</v>
      </c>
      <c r="F2" s="30">
        <v>26</v>
      </c>
      <c r="G2" s="30">
        <v>51</v>
      </c>
      <c r="H2" s="2">
        <f>MAX(F2:G2)</f>
        <v>51</v>
      </c>
      <c r="I2" s="31"/>
      <c r="J2" s="31"/>
      <c r="K2" s="31"/>
      <c r="L2" s="32"/>
      <c r="M2" s="29"/>
      <c r="N2" s="29">
        <f>SUM(D2:E2,H2,L2:M2)</f>
        <v>78</v>
      </c>
      <c r="O2" s="2">
        <f>COUNT(D2:E2,H2,L2:M2)</f>
        <v>3</v>
      </c>
      <c r="P2" s="2"/>
      <c r="Q2" s="2"/>
      <c r="R2" s="2"/>
      <c r="S2" s="2">
        <f t="shared" ref="S2:T4" si="0">IF(D2&gt;=50,1,0)</f>
        <v>0</v>
      </c>
      <c r="T2" s="2">
        <f t="shared" si="0"/>
        <v>0</v>
      </c>
      <c r="U2" s="2">
        <f>IF(H2&gt;=50,1,0)</f>
        <v>1</v>
      </c>
      <c r="V2" s="2">
        <f t="shared" ref="V2:W4" si="1">IF(L2&gt;=50,1,0)</f>
        <v>0</v>
      </c>
      <c r="W2" s="2">
        <f t="shared" si="1"/>
        <v>0</v>
      </c>
      <c r="X2" s="2">
        <f>SUM(S2:W2)</f>
        <v>1</v>
      </c>
      <c r="Y2" s="29">
        <f>N2</f>
        <v>78</v>
      </c>
    </row>
    <row r="3" spans="1:25">
      <c r="A3" s="1" t="s">
        <v>273</v>
      </c>
      <c r="B3" s="1"/>
      <c r="C3" s="1"/>
      <c r="D3" s="29">
        <v>10</v>
      </c>
      <c r="E3" s="2"/>
      <c r="F3" s="30"/>
      <c r="G3" s="30"/>
      <c r="H3" s="2"/>
      <c r="I3" s="31"/>
      <c r="J3" s="31"/>
      <c r="K3" s="31"/>
      <c r="L3" s="32"/>
      <c r="M3" s="29"/>
      <c r="N3" s="29">
        <f>SUM(D3:E3,H3,L3:M3)</f>
        <v>10</v>
      </c>
      <c r="O3" s="2">
        <f>COUNT(D3:E3,H3,L3:M3)</f>
        <v>1</v>
      </c>
      <c r="P3" s="2"/>
      <c r="Q3" s="2"/>
      <c r="R3" s="2"/>
      <c r="S3" s="2">
        <f t="shared" si="0"/>
        <v>0</v>
      </c>
      <c r="T3" s="2">
        <f t="shared" si="0"/>
        <v>0</v>
      </c>
      <c r="U3" s="2">
        <f>IF(H3&gt;=50,1,0)</f>
        <v>0</v>
      </c>
      <c r="V3" s="2">
        <f t="shared" si="1"/>
        <v>0</v>
      </c>
      <c r="W3" s="2">
        <f t="shared" si="1"/>
        <v>0</v>
      </c>
      <c r="X3" s="2">
        <f>SUM(S3:W3)</f>
        <v>0</v>
      </c>
      <c r="Y3" s="29">
        <f>N3</f>
        <v>10</v>
      </c>
    </row>
    <row r="4" spans="1:25">
      <c r="A4" s="8" t="s">
        <v>272</v>
      </c>
      <c r="B4" s="1"/>
      <c r="C4" s="1"/>
      <c r="D4" s="29"/>
      <c r="E4" s="2"/>
      <c r="F4" s="30"/>
      <c r="G4" s="30"/>
      <c r="H4" s="2"/>
      <c r="I4" s="31"/>
      <c r="J4" s="31"/>
      <c r="K4" s="31"/>
      <c r="L4" s="32"/>
      <c r="M4" s="29"/>
      <c r="N4" s="29">
        <f>SUM(D4:E4,H4,L4:M4)</f>
        <v>0</v>
      </c>
      <c r="O4" s="2">
        <f>COUNT(D4:E4,H4,L4:M4)</f>
        <v>0</v>
      </c>
      <c r="P4" s="2"/>
      <c r="Q4" s="2"/>
      <c r="R4" s="2"/>
      <c r="S4" s="2">
        <f t="shared" si="0"/>
        <v>0</v>
      </c>
      <c r="T4" s="2">
        <f t="shared" si="0"/>
        <v>0</v>
      </c>
      <c r="U4" s="2">
        <f>IF(H4&gt;=50,1,0)</f>
        <v>0</v>
      </c>
      <c r="V4" s="2">
        <f t="shared" si="1"/>
        <v>0</v>
      </c>
      <c r="W4" s="2">
        <f t="shared" si="1"/>
        <v>0</v>
      </c>
      <c r="X4" s="2">
        <f>SUM(S4:W4)</f>
        <v>0</v>
      </c>
      <c r="Y4" s="29">
        <f>N4</f>
        <v>0</v>
      </c>
    </row>
    <row r="5" spans="1:25">
      <c r="A5" s="2"/>
      <c r="B5" s="2"/>
      <c r="C5" s="2"/>
      <c r="D5" s="29"/>
      <c r="E5" s="2"/>
      <c r="F5" s="30"/>
      <c r="G5" s="30"/>
      <c r="H5" s="2"/>
      <c r="I5" s="31"/>
      <c r="J5" s="31"/>
      <c r="K5" s="31"/>
      <c r="L5" s="32"/>
      <c r="M5" s="29"/>
      <c r="N5" s="29"/>
      <c r="O5" s="2"/>
      <c r="P5" s="2"/>
      <c r="Q5" s="2"/>
      <c r="R5" s="2"/>
      <c r="S5" s="2"/>
      <c r="T5" s="2"/>
      <c r="U5" s="2"/>
      <c r="V5" s="2"/>
      <c r="W5" s="2"/>
      <c r="X5" s="2"/>
      <c r="Y5" s="29"/>
    </row>
    <row r="7" spans="1:25">
      <c r="S7" s="6" t="s">
        <v>319</v>
      </c>
      <c r="T7" s="6" t="s">
        <v>319</v>
      </c>
      <c r="U7" s="6" t="s">
        <v>319</v>
      </c>
      <c r="V7" s="6" t="s">
        <v>319</v>
      </c>
      <c r="W7" s="6" t="s">
        <v>319</v>
      </c>
    </row>
    <row r="12" spans="1:25" ht="12.6" customHeight="1"/>
    <row r="13" spans="1:25" hidden="1"/>
  </sheetData>
  <sortState ref="A2:AC12">
    <sortCondition descending="1" ref="Y2:Y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2-6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2020-09-18T15:50:26Z</dcterms:created>
  <dcterms:modified xsi:type="dcterms:W3CDTF">2025-05-18T20:44:44Z</dcterms:modified>
</cp:coreProperties>
</file>