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DB07530A-ECCC-46FB-B9EE-1F1B1DF36B8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definedNames>
    <definedName name="solver_adj" localSheetId="0" hidden="1">Лист1!$C$2:$C$5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Лист1!$C$2:$C$5</definedName>
    <definedName name="solver_lhs2" localSheetId="0" hidden="1">Лист1!$C$2:$C$5</definedName>
    <definedName name="solver_lhs3" localSheetId="0" hidden="1">Лист1!$C$7</definedName>
    <definedName name="solver_lhs4" localSheetId="0" hidden="1">Лист1!$C$7</definedName>
    <definedName name="solver_lhs5" localSheetId="0" hidden="1">Лист1!$C$7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1</definedName>
    <definedName name="solver_neg" localSheetId="0" hidden="1">2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Лист1!$F$3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hs1" localSheetId="0" hidden="1">4200</definedName>
    <definedName name="solver_rhs2" localSheetId="0" hidden="1">0</definedName>
    <definedName name="solver_rhs3" localSheetId="0" hidden="1">Лист1!$C$8</definedName>
    <definedName name="solver_rhs4" localSheetId="0" hidden="1">Лист1!$C$8</definedName>
    <definedName name="solver_rhs5" localSheetId="0" hidden="1">Лист1!$C$8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D3" i="1" l="1"/>
  <c r="C7" i="1"/>
  <c r="C14" i="1"/>
  <c r="D14" i="1" s="1"/>
  <c r="D2" i="1" s="1"/>
  <c r="K2" i="1" s="1"/>
  <c r="C13" i="1"/>
  <c r="D13" i="1" s="1"/>
  <c r="C12" i="1"/>
  <c r="C11" i="1"/>
  <c r="D5" i="1" l="1"/>
  <c r="K5" i="1" s="1"/>
  <c r="D4" i="1"/>
  <c r="K4" i="1" s="1"/>
  <c r="K7" i="1" l="1"/>
  <c r="F7" i="1"/>
  <c r="H3" i="1" s="1"/>
  <c r="F5" i="1"/>
  <c r="F3" i="1"/>
  <c r="H2" i="1" l="1"/>
  <c r="H5" i="1"/>
  <c r="H4" i="1"/>
  <c r="H8" i="1" l="1"/>
</calcChain>
</file>

<file path=xl/sharedStrings.xml><?xml version="1.0" encoding="utf-8"?>
<sst xmlns="http://schemas.openxmlformats.org/spreadsheetml/2006/main" count="28" uniqueCount="25">
  <si>
    <t>Маршрут</t>
  </si>
  <si>
    <t>X-Z1-Y</t>
  </si>
  <si>
    <t>X-Z1-Z2-Y</t>
  </si>
  <si>
    <t>X-Z2-Y</t>
  </si>
  <si>
    <t>X-Z2-Z1-Y</t>
  </si>
  <si>
    <t>Ab</t>
  </si>
  <si>
    <t>AB</t>
  </si>
  <si>
    <t>aB</t>
  </si>
  <si>
    <t>ab</t>
  </si>
  <si>
    <t>Кол-во
проезжающих</t>
  </si>
  <si>
    <t>сумма=</t>
  </si>
  <si>
    <t>Дорога</t>
  </si>
  <si>
    <t>A</t>
  </si>
  <si>
    <t>B</t>
  </si>
  <si>
    <t>a</t>
  </si>
  <si>
    <t>b</t>
  </si>
  <si>
    <t>Время
проезда</t>
  </si>
  <si>
    <t>Среднее время</t>
  </si>
  <si>
    <t>Максимальное время</t>
  </si>
  <si>
    <t>Минимальное время</t>
  </si>
  <si>
    <t>Штраф за
неминимальность</t>
  </si>
  <si>
    <t>Сумм.штраф</t>
  </si>
  <si>
    <t>M=</t>
  </si>
  <si>
    <t>"Мягкое" время</t>
  </si>
  <si>
    <t>max "мягкое"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</si>
</sst>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C6" sqref="C6"/>
    </sheetView>
  </sheetViews>
  <sheetFormatPr defaultRowHeight="14.4" x14ac:dyDescent="0.3"/>
  <cols>
    <col min="3" max="3" width="15.33203125" customWidth="1"/>
    <col min="5" max="5" width="2" customWidth="1"/>
    <col min="6" max="6" width="20" customWidth="1"/>
    <col min="7" max="7" width="2.21875" customWidth="1"/>
    <col min="8" max="8" width="17.44140625" customWidth="1"/>
  </cols>
  <sheetData>
    <row r="1" spans="1:11" ht="31.2" customHeight="1" x14ac:dyDescent="0.3">
      <c r="A1" s="6" t="s">
        <v>0</v>
      </c>
      <c r="B1" s="6" t="s">
        <v>0</v>
      </c>
      <c r="C1" s="7" t="s">
        <v>9</v>
      </c>
      <c r="D1" s="7" t="s">
        <v>16</v>
      </c>
      <c r="H1" s="2" t="s">
        <v>20</v>
      </c>
      <c r="K1" s="1" t="s">
        <v>23</v>
      </c>
    </row>
    <row r="2" spans="1:11" x14ac:dyDescent="0.3">
      <c r="A2" s="8" t="s">
        <v>1</v>
      </c>
      <c r="B2" s="8" t="s">
        <v>5</v>
      </c>
      <c r="C2" s="8">
        <v>999.99993148712315</v>
      </c>
      <c r="D2" s="8">
        <f>D11+D14</f>
        <v>67.499999563028638</v>
      </c>
      <c r="F2" s="10" t="s">
        <v>17</v>
      </c>
      <c r="H2">
        <f>(D2-$F$7)*C2</f>
        <v>22499.998200302874</v>
      </c>
      <c r="K2">
        <f>D2*(1-EXP(-C2*3))</f>
        <v>67.499999563028638</v>
      </c>
    </row>
    <row r="3" spans="1:11" x14ac:dyDescent="0.3">
      <c r="A3" s="8" t="s">
        <v>2</v>
      </c>
      <c r="B3" s="8" t="s">
        <v>6</v>
      </c>
      <c r="C3" s="8">
        <v>750.00004269713531</v>
      </c>
      <c r="D3" s="8">
        <f>D11+D12</f>
        <v>90</v>
      </c>
      <c r="F3" s="3">
        <f>(D2*C2+D3*C3+D4*C4+D5*C5)/C7</f>
        <v>64.6875</v>
      </c>
      <c r="H3">
        <f>(D3-$F$7)*C3</f>
        <v>33750.002055481556</v>
      </c>
      <c r="K3">
        <f t="shared" ref="K3:K5" si="0">D3*(1-EXP(-C3*3))</f>
        <v>90</v>
      </c>
    </row>
    <row r="4" spans="1:11" x14ac:dyDescent="0.3">
      <c r="A4" s="8" t="s">
        <v>3</v>
      </c>
      <c r="B4" s="8" t="s">
        <v>7</v>
      </c>
      <c r="C4" s="8">
        <v>1000.0000009999998</v>
      </c>
      <c r="D4" s="8">
        <f>D13+D12</f>
        <v>67.500000258157414</v>
      </c>
      <c r="F4" s="11" t="s">
        <v>18</v>
      </c>
      <c r="H4">
        <f>(D4-$F$7)*C4</f>
        <v>22500.000459471357</v>
      </c>
      <c r="K4">
        <f t="shared" si="0"/>
        <v>67.500000258157414</v>
      </c>
    </row>
    <row r="5" spans="1:11" x14ac:dyDescent="0.3">
      <c r="A5" s="8" t="s">
        <v>4</v>
      </c>
      <c r="B5" s="8" t="s">
        <v>8</v>
      </c>
      <c r="C5" s="8">
        <v>1250.0000248157414</v>
      </c>
      <c r="D5" s="8">
        <f>D13+D14</f>
        <v>44.999999821186051</v>
      </c>
      <c r="F5" s="4">
        <f>_xlfn.MAXIFS(D2:D5,C2:C5,"&gt;0")</f>
        <v>90</v>
      </c>
      <c r="H5">
        <f>(D5-$F$7)*C5</f>
        <v>0</v>
      </c>
      <c r="K5">
        <f t="shared" si="0"/>
        <v>44.999999821186051</v>
      </c>
    </row>
    <row r="6" spans="1:11" x14ac:dyDescent="0.3">
      <c r="F6" s="12" t="s">
        <v>19</v>
      </c>
      <c r="K6" s="1" t="s">
        <v>24</v>
      </c>
    </row>
    <row r="7" spans="1:11" x14ac:dyDescent="0.3">
      <c r="B7" s="9" t="s">
        <v>10</v>
      </c>
      <c r="C7">
        <f>SUM(C2:C5)</f>
        <v>4000</v>
      </c>
      <c r="F7" s="5">
        <f>MIN(D2:D5)</f>
        <v>44.999999821186051</v>
      </c>
      <c r="H7" s="1" t="s">
        <v>21</v>
      </c>
      <c r="K7">
        <f>MAX(K2:K5)</f>
        <v>90</v>
      </c>
    </row>
    <row r="8" spans="1:11" x14ac:dyDescent="0.3">
      <c r="B8" s="9" t="s">
        <v>22</v>
      </c>
      <c r="C8">
        <v>4000</v>
      </c>
      <c r="H8">
        <f>SUM(H2:H5)</f>
        <v>78750.000715255781</v>
      </c>
    </row>
    <row r="10" spans="1:11" ht="28.8" x14ac:dyDescent="0.3">
      <c r="B10" s="6" t="s">
        <v>11</v>
      </c>
      <c r="C10" s="7" t="s">
        <v>9</v>
      </c>
      <c r="D10" s="7" t="s">
        <v>16</v>
      </c>
    </row>
    <row r="11" spans="1:11" x14ac:dyDescent="0.3">
      <c r="B11" s="8" t="s">
        <v>12</v>
      </c>
      <c r="C11" s="8">
        <f>C2+C3</f>
        <v>1749.9999741842585</v>
      </c>
      <c r="D11" s="8">
        <v>45</v>
      </c>
    </row>
    <row r="12" spans="1:11" x14ac:dyDescent="0.3">
      <c r="B12" s="8" t="s">
        <v>13</v>
      </c>
      <c r="C12" s="8">
        <f>C3+C4</f>
        <v>1750.000043697135</v>
      </c>
      <c r="D12" s="8">
        <v>45</v>
      </c>
    </row>
    <row r="13" spans="1:11" x14ac:dyDescent="0.3">
      <c r="B13" s="8" t="s">
        <v>14</v>
      </c>
      <c r="C13" s="8">
        <f>C4+C5</f>
        <v>2250.0000258157411</v>
      </c>
      <c r="D13" s="8">
        <f>C13/100</f>
        <v>22.50000025815741</v>
      </c>
    </row>
    <row r="14" spans="1:11" x14ac:dyDescent="0.3">
      <c r="B14" s="8" t="s">
        <v>15</v>
      </c>
      <c r="C14" s="8">
        <f>C2+C5</f>
        <v>2249.9999563028646</v>
      </c>
      <c r="D14" s="8">
        <f>C14/100</f>
        <v>22.499999563028645</v>
      </c>
    </row>
  </sheetData>
  <pageMargins left="0.7" right="0.7" top="0.75" bottom="0.75" header="0.3" footer="0.3"/>
  <ignoredErrors>
    <ignoredError sqref="D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2023-07-14T20:13:57Z</dcterms:modified>
</cp:coreProperties>
</file>